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ord\Mayotte Nature Envir Dropbox\Projets\06.Projet en cours\07.Fondation de France 2026\02.BilanProjet\Kit Accompagnement MNE\Projet Associatif\00.GestionAssociatif\"/>
    </mc:Choice>
  </mc:AlternateContent>
  <xr:revisionPtr revIDLastSave="0" documentId="13_ncr:1_{56F7516B-898A-492C-BE01-E1B552C475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roduction" sheetId="20" r:id="rId1"/>
    <sheet name="Janvier" sheetId="1" r:id="rId2"/>
    <sheet name="Février" sheetId="5" r:id="rId3"/>
    <sheet name="Mars" sheetId="6" r:id="rId4"/>
    <sheet name="Avril" sheetId="7" r:id="rId5"/>
    <sheet name="Mai" sheetId="8" r:id="rId6"/>
    <sheet name="Juin" sheetId="9" r:id="rId7"/>
    <sheet name="Juillet" sheetId="10" r:id="rId8"/>
    <sheet name="Aout" sheetId="11" r:id="rId9"/>
    <sheet name="Septembre" sheetId="12" r:id="rId10"/>
    <sheet name="Octobre" sheetId="13" r:id="rId11"/>
    <sheet name="Novembre" sheetId="14" r:id="rId12"/>
    <sheet name="Décembre" sheetId="15" r:id="rId13"/>
    <sheet name="Année" sheetId="19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26" i="1" l="1"/>
  <c r="P26" i="1"/>
  <c r="N21" i="19"/>
  <c r="B21" i="19"/>
  <c r="C21" i="19"/>
  <c r="D21" i="19"/>
  <c r="E21" i="19"/>
  <c r="F21" i="19"/>
  <c r="G21" i="19"/>
  <c r="H21" i="19"/>
  <c r="I21" i="19"/>
  <c r="J21" i="19"/>
  <c r="K21" i="19"/>
  <c r="L21" i="19"/>
  <c r="M21" i="19"/>
  <c r="AG21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B22" i="7"/>
  <c r="AB22" i="1"/>
  <c r="AC22" i="1"/>
  <c r="AD22" i="1"/>
  <c r="AE22" i="1"/>
  <c r="W22" i="1"/>
  <c r="X22" i="1"/>
  <c r="T22" i="1"/>
  <c r="N23" i="1"/>
  <c r="O23" i="1"/>
  <c r="N22" i="1"/>
  <c r="O22" i="1"/>
  <c r="P22" i="1"/>
  <c r="AG20" i="9"/>
  <c r="AH20" i="9" s="1"/>
  <c r="AG19" i="9"/>
  <c r="AH19" i="9" s="1"/>
  <c r="AG11" i="8"/>
  <c r="AH11" i="8" s="1"/>
  <c r="AG12" i="8"/>
  <c r="AH12" i="8" s="1"/>
  <c r="AG13" i="8"/>
  <c r="AH13" i="8" s="1"/>
  <c r="AG14" i="8"/>
  <c r="AH14" i="8" s="1"/>
  <c r="AG15" i="8"/>
  <c r="AH15" i="8" s="1"/>
  <c r="AG16" i="8"/>
  <c r="AH16" i="8" s="1"/>
  <c r="AG17" i="8"/>
  <c r="AH17" i="8" s="1"/>
  <c r="AG18" i="8"/>
  <c r="AH18" i="8" s="1"/>
  <c r="AG19" i="8"/>
  <c r="AH19" i="8" s="1"/>
  <c r="AG20" i="8"/>
  <c r="AG10" i="8"/>
  <c r="AH10" i="8" s="1"/>
  <c r="AH20" i="8"/>
  <c r="AH24" i="8"/>
  <c r="AH9" i="9"/>
  <c r="AH9" i="8"/>
  <c r="AH9" i="7"/>
  <c r="AH16" i="6"/>
  <c r="AH9" i="6"/>
  <c r="AG10" i="5"/>
  <c r="AH16" i="5"/>
  <c r="AH9" i="5"/>
  <c r="AH16" i="1"/>
  <c r="AH9" i="1"/>
  <c r="B16" i="19" l="1"/>
  <c r="C16" i="19"/>
  <c r="D16" i="19"/>
  <c r="I29" i="1" l="1"/>
  <c r="AF22" i="15"/>
  <c r="AF23" i="15" s="1"/>
  <c r="AE22" i="15"/>
  <c r="AE23" i="15" s="1"/>
  <c r="AD22" i="15"/>
  <c r="AD23" i="15" s="1"/>
  <c r="AC22" i="15"/>
  <c r="AC23" i="15" s="1"/>
  <c r="AB22" i="15"/>
  <c r="AB23" i="15" s="1"/>
  <c r="AA22" i="15"/>
  <c r="AA23" i="15" s="1"/>
  <c r="Z22" i="15"/>
  <c r="Z23" i="15" s="1"/>
  <c r="Y22" i="15"/>
  <c r="Y23" i="15" s="1"/>
  <c r="X22" i="15"/>
  <c r="X23" i="15" s="1"/>
  <c r="W22" i="15"/>
  <c r="W23" i="15" s="1"/>
  <c r="V22" i="15"/>
  <c r="V23" i="15" s="1"/>
  <c r="U22" i="15"/>
  <c r="U23" i="15" s="1"/>
  <c r="T22" i="15"/>
  <c r="T23" i="15" s="1"/>
  <c r="S22" i="15"/>
  <c r="S23" i="15" s="1"/>
  <c r="R22" i="15"/>
  <c r="R23" i="15" s="1"/>
  <c r="Q22" i="15"/>
  <c r="Q23" i="15" s="1"/>
  <c r="P22" i="15"/>
  <c r="P23" i="15" s="1"/>
  <c r="O22" i="15"/>
  <c r="O23" i="15" s="1"/>
  <c r="N22" i="15"/>
  <c r="N23" i="15" s="1"/>
  <c r="M22" i="15"/>
  <c r="M23" i="15" s="1"/>
  <c r="L22" i="15"/>
  <c r="L23" i="15" s="1"/>
  <c r="K22" i="15"/>
  <c r="K23" i="15" s="1"/>
  <c r="J22" i="15"/>
  <c r="J23" i="15" s="1"/>
  <c r="I22" i="15"/>
  <c r="I23" i="15" s="1"/>
  <c r="H22" i="15"/>
  <c r="H23" i="15" s="1"/>
  <c r="G22" i="15"/>
  <c r="G23" i="15" s="1"/>
  <c r="F22" i="15"/>
  <c r="F23" i="15" s="1"/>
  <c r="E22" i="15"/>
  <c r="E23" i="15" s="1"/>
  <c r="D22" i="15"/>
  <c r="D23" i="15" s="1"/>
  <c r="C22" i="15"/>
  <c r="C23" i="15" s="1"/>
  <c r="B22" i="15"/>
  <c r="B23" i="15" s="1"/>
  <c r="AF22" i="14"/>
  <c r="AF23" i="14" s="1"/>
  <c r="AE22" i="14"/>
  <c r="AE23" i="14" s="1"/>
  <c r="AD22" i="14"/>
  <c r="AD23" i="14" s="1"/>
  <c r="AC22" i="14"/>
  <c r="AC23" i="14" s="1"/>
  <c r="AB22" i="14"/>
  <c r="AB23" i="14" s="1"/>
  <c r="AA22" i="14"/>
  <c r="AA23" i="14" s="1"/>
  <c r="Z22" i="14"/>
  <c r="Z23" i="14" s="1"/>
  <c r="Y22" i="14"/>
  <c r="Y23" i="14" s="1"/>
  <c r="X22" i="14"/>
  <c r="X23" i="14" s="1"/>
  <c r="W22" i="14"/>
  <c r="W23" i="14" s="1"/>
  <c r="V22" i="14"/>
  <c r="V23" i="14" s="1"/>
  <c r="U22" i="14"/>
  <c r="U23" i="14" s="1"/>
  <c r="T22" i="14"/>
  <c r="T23" i="14" s="1"/>
  <c r="S22" i="14"/>
  <c r="S23" i="14" s="1"/>
  <c r="R22" i="14"/>
  <c r="R23" i="14" s="1"/>
  <c r="Q22" i="14"/>
  <c r="Q23" i="14" s="1"/>
  <c r="P22" i="14"/>
  <c r="P23" i="14" s="1"/>
  <c r="O22" i="14"/>
  <c r="O23" i="14" s="1"/>
  <c r="N22" i="14"/>
  <c r="N23" i="14" s="1"/>
  <c r="M22" i="14"/>
  <c r="M23" i="14" s="1"/>
  <c r="L22" i="14"/>
  <c r="L23" i="14" s="1"/>
  <c r="K22" i="14"/>
  <c r="K23" i="14" s="1"/>
  <c r="J22" i="14"/>
  <c r="J23" i="14" s="1"/>
  <c r="I22" i="14"/>
  <c r="I23" i="14" s="1"/>
  <c r="H22" i="14"/>
  <c r="H23" i="14" s="1"/>
  <c r="G22" i="14"/>
  <c r="G23" i="14" s="1"/>
  <c r="F22" i="14"/>
  <c r="F23" i="14" s="1"/>
  <c r="E22" i="14"/>
  <c r="E23" i="14" s="1"/>
  <c r="D22" i="14"/>
  <c r="D23" i="14" s="1"/>
  <c r="C22" i="14"/>
  <c r="C23" i="14" s="1"/>
  <c r="B22" i="14"/>
  <c r="B23" i="14" s="1"/>
  <c r="AF22" i="13"/>
  <c r="AF23" i="13" s="1"/>
  <c r="AE22" i="13"/>
  <c r="AE23" i="13" s="1"/>
  <c r="AD22" i="13"/>
  <c r="AD23" i="13" s="1"/>
  <c r="AC22" i="13"/>
  <c r="AC23" i="13" s="1"/>
  <c r="AB22" i="13"/>
  <c r="AB23" i="13" s="1"/>
  <c r="AA22" i="13"/>
  <c r="AA23" i="13" s="1"/>
  <c r="Z22" i="13"/>
  <c r="Z23" i="13" s="1"/>
  <c r="Y22" i="13"/>
  <c r="Y23" i="13" s="1"/>
  <c r="X22" i="13"/>
  <c r="X23" i="13" s="1"/>
  <c r="W22" i="13"/>
  <c r="W23" i="13" s="1"/>
  <c r="V22" i="13"/>
  <c r="V23" i="13" s="1"/>
  <c r="U22" i="13"/>
  <c r="U23" i="13" s="1"/>
  <c r="T22" i="13"/>
  <c r="T23" i="13" s="1"/>
  <c r="S22" i="13"/>
  <c r="S23" i="13" s="1"/>
  <c r="R22" i="13"/>
  <c r="R23" i="13" s="1"/>
  <c r="Q22" i="13"/>
  <c r="Q23" i="13" s="1"/>
  <c r="P22" i="13"/>
  <c r="P23" i="13" s="1"/>
  <c r="O22" i="13"/>
  <c r="O23" i="13" s="1"/>
  <c r="N22" i="13"/>
  <c r="N23" i="13" s="1"/>
  <c r="M22" i="13"/>
  <c r="M23" i="13" s="1"/>
  <c r="L22" i="13"/>
  <c r="L23" i="13" s="1"/>
  <c r="K22" i="13"/>
  <c r="K23" i="13" s="1"/>
  <c r="J22" i="13"/>
  <c r="J23" i="13" s="1"/>
  <c r="I22" i="13"/>
  <c r="I23" i="13" s="1"/>
  <c r="H22" i="13"/>
  <c r="H23" i="13" s="1"/>
  <c r="G22" i="13"/>
  <c r="G23" i="13" s="1"/>
  <c r="F22" i="13"/>
  <c r="F23" i="13" s="1"/>
  <c r="E22" i="13"/>
  <c r="E23" i="13" s="1"/>
  <c r="D22" i="13"/>
  <c r="D23" i="13" s="1"/>
  <c r="C22" i="13"/>
  <c r="C23" i="13" s="1"/>
  <c r="B22" i="13"/>
  <c r="B23" i="13" s="1"/>
  <c r="AG23" i="13" s="1"/>
  <c r="P26" i="13" s="1"/>
  <c r="AF22" i="12"/>
  <c r="AF23" i="12" s="1"/>
  <c r="AE22" i="12"/>
  <c r="AE23" i="12" s="1"/>
  <c r="AD22" i="12"/>
  <c r="AD23" i="12" s="1"/>
  <c r="AC22" i="12"/>
  <c r="AC23" i="12" s="1"/>
  <c r="AB22" i="12"/>
  <c r="AB23" i="12" s="1"/>
  <c r="AA22" i="12"/>
  <c r="AA23" i="12" s="1"/>
  <c r="Z22" i="12"/>
  <c r="Z23" i="12" s="1"/>
  <c r="Y22" i="12"/>
  <c r="Y23" i="12" s="1"/>
  <c r="X22" i="12"/>
  <c r="X23" i="12" s="1"/>
  <c r="W22" i="12"/>
  <c r="W23" i="12" s="1"/>
  <c r="V22" i="12"/>
  <c r="V23" i="12" s="1"/>
  <c r="U22" i="12"/>
  <c r="U23" i="12" s="1"/>
  <c r="T22" i="12"/>
  <c r="T23" i="12" s="1"/>
  <c r="S22" i="12"/>
  <c r="S23" i="12" s="1"/>
  <c r="R22" i="12"/>
  <c r="R23" i="12" s="1"/>
  <c r="Q22" i="12"/>
  <c r="Q23" i="12" s="1"/>
  <c r="P22" i="12"/>
  <c r="P23" i="12" s="1"/>
  <c r="O22" i="12"/>
  <c r="O23" i="12" s="1"/>
  <c r="N22" i="12"/>
  <c r="N23" i="12" s="1"/>
  <c r="M22" i="12"/>
  <c r="M23" i="12" s="1"/>
  <c r="L22" i="12"/>
  <c r="L23" i="12" s="1"/>
  <c r="K22" i="12"/>
  <c r="K23" i="12" s="1"/>
  <c r="J22" i="12"/>
  <c r="J23" i="12" s="1"/>
  <c r="I22" i="12"/>
  <c r="I23" i="12" s="1"/>
  <c r="H22" i="12"/>
  <c r="H23" i="12" s="1"/>
  <c r="G22" i="12"/>
  <c r="G23" i="12" s="1"/>
  <c r="F22" i="12"/>
  <c r="F23" i="12" s="1"/>
  <c r="E22" i="12"/>
  <c r="E23" i="12" s="1"/>
  <c r="D22" i="12"/>
  <c r="D23" i="12" s="1"/>
  <c r="C22" i="12"/>
  <c r="C23" i="12" s="1"/>
  <c r="B22" i="12"/>
  <c r="B23" i="12" s="1"/>
  <c r="AG23" i="12" s="1"/>
  <c r="P26" i="12" s="1"/>
  <c r="AF22" i="11"/>
  <c r="AF23" i="11" s="1"/>
  <c r="AE22" i="11"/>
  <c r="AE23" i="11" s="1"/>
  <c r="AD22" i="11"/>
  <c r="AD23" i="11" s="1"/>
  <c r="AC22" i="11"/>
  <c r="AC23" i="11" s="1"/>
  <c r="AB22" i="11"/>
  <c r="AB23" i="11" s="1"/>
  <c r="AA22" i="11"/>
  <c r="AA23" i="11" s="1"/>
  <c r="Z22" i="11"/>
  <c r="Z23" i="11" s="1"/>
  <c r="Y22" i="11"/>
  <c r="Y23" i="11" s="1"/>
  <c r="X22" i="11"/>
  <c r="X23" i="11" s="1"/>
  <c r="W22" i="11"/>
  <c r="W23" i="11" s="1"/>
  <c r="V22" i="11"/>
  <c r="V23" i="11" s="1"/>
  <c r="U22" i="11"/>
  <c r="U23" i="11" s="1"/>
  <c r="T22" i="11"/>
  <c r="T23" i="11" s="1"/>
  <c r="S22" i="11"/>
  <c r="S23" i="11" s="1"/>
  <c r="R22" i="11"/>
  <c r="R23" i="11" s="1"/>
  <c r="Q22" i="11"/>
  <c r="Q23" i="11" s="1"/>
  <c r="P22" i="11"/>
  <c r="P23" i="11" s="1"/>
  <c r="O22" i="11"/>
  <c r="O23" i="11" s="1"/>
  <c r="N22" i="11"/>
  <c r="N23" i="11" s="1"/>
  <c r="M22" i="11"/>
  <c r="M23" i="11" s="1"/>
  <c r="L22" i="11"/>
  <c r="L23" i="11" s="1"/>
  <c r="K22" i="11"/>
  <c r="K23" i="11" s="1"/>
  <c r="J22" i="11"/>
  <c r="J23" i="11" s="1"/>
  <c r="I22" i="11"/>
  <c r="I23" i="11" s="1"/>
  <c r="H22" i="11"/>
  <c r="H23" i="11" s="1"/>
  <c r="G22" i="11"/>
  <c r="G23" i="11" s="1"/>
  <c r="F22" i="11"/>
  <c r="F23" i="11" s="1"/>
  <c r="E22" i="11"/>
  <c r="E23" i="11" s="1"/>
  <c r="D22" i="11"/>
  <c r="D23" i="11" s="1"/>
  <c r="C22" i="11"/>
  <c r="C23" i="11" s="1"/>
  <c r="B22" i="11"/>
  <c r="B23" i="11" s="1"/>
  <c r="AF22" i="10"/>
  <c r="AF23" i="10" s="1"/>
  <c r="AE22" i="10"/>
  <c r="AE23" i="10" s="1"/>
  <c r="AD22" i="10"/>
  <c r="AD23" i="10" s="1"/>
  <c r="AC22" i="10"/>
  <c r="AC23" i="10" s="1"/>
  <c r="AB22" i="10"/>
  <c r="AB23" i="10" s="1"/>
  <c r="AA22" i="10"/>
  <c r="AA23" i="10" s="1"/>
  <c r="Z22" i="10"/>
  <c r="Z23" i="10" s="1"/>
  <c r="Y22" i="10"/>
  <c r="Y23" i="10" s="1"/>
  <c r="X22" i="10"/>
  <c r="X23" i="10" s="1"/>
  <c r="W22" i="10"/>
  <c r="W23" i="10" s="1"/>
  <c r="V22" i="10"/>
  <c r="V23" i="10" s="1"/>
  <c r="U22" i="10"/>
  <c r="U23" i="10" s="1"/>
  <c r="T22" i="10"/>
  <c r="T23" i="10" s="1"/>
  <c r="S22" i="10"/>
  <c r="S23" i="10" s="1"/>
  <c r="R22" i="10"/>
  <c r="R23" i="10" s="1"/>
  <c r="Q22" i="10"/>
  <c r="Q23" i="10" s="1"/>
  <c r="P22" i="10"/>
  <c r="P23" i="10" s="1"/>
  <c r="O22" i="10"/>
  <c r="O23" i="10" s="1"/>
  <c r="N22" i="10"/>
  <c r="N23" i="10" s="1"/>
  <c r="M22" i="10"/>
  <c r="M23" i="10" s="1"/>
  <c r="L22" i="10"/>
  <c r="L23" i="10" s="1"/>
  <c r="K22" i="10"/>
  <c r="K23" i="10" s="1"/>
  <c r="J22" i="10"/>
  <c r="J23" i="10" s="1"/>
  <c r="I22" i="10"/>
  <c r="I23" i="10" s="1"/>
  <c r="H22" i="10"/>
  <c r="H23" i="10" s="1"/>
  <c r="G22" i="10"/>
  <c r="G23" i="10" s="1"/>
  <c r="F22" i="10"/>
  <c r="F23" i="10" s="1"/>
  <c r="E22" i="10"/>
  <c r="E23" i="10" s="1"/>
  <c r="D22" i="10"/>
  <c r="D23" i="10" s="1"/>
  <c r="C22" i="10"/>
  <c r="C23" i="10" s="1"/>
  <c r="B22" i="10"/>
  <c r="B23" i="10" s="1"/>
  <c r="AE22" i="9"/>
  <c r="AE23" i="9" s="1"/>
  <c r="AD22" i="9"/>
  <c r="AD23" i="9" s="1"/>
  <c r="AC22" i="9"/>
  <c r="AC23" i="9" s="1"/>
  <c r="AB22" i="9"/>
  <c r="AB23" i="9" s="1"/>
  <c r="AA22" i="9"/>
  <c r="AA23" i="9" s="1"/>
  <c r="Z22" i="9"/>
  <c r="Z23" i="9" s="1"/>
  <c r="Y22" i="9"/>
  <c r="Y23" i="9" s="1"/>
  <c r="X22" i="9"/>
  <c r="X23" i="9" s="1"/>
  <c r="W22" i="9"/>
  <c r="W23" i="9" s="1"/>
  <c r="V22" i="9"/>
  <c r="V23" i="9" s="1"/>
  <c r="U22" i="9"/>
  <c r="U23" i="9" s="1"/>
  <c r="T22" i="9"/>
  <c r="T23" i="9" s="1"/>
  <c r="S22" i="9"/>
  <c r="S23" i="9" s="1"/>
  <c r="R22" i="9"/>
  <c r="R23" i="9" s="1"/>
  <c r="Q22" i="9"/>
  <c r="Q23" i="9" s="1"/>
  <c r="P22" i="9"/>
  <c r="P23" i="9" s="1"/>
  <c r="O22" i="9"/>
  <c r="O23" i="9" s="1"/>
  <c r="N22" i="9"/>
  <c r="N23" i="9" s="1"/>
  <c r="M22" i="9"/>
  <c r="M23" i="9" s="1"/>
  <c r="L22" i="9"/>
  <c r="L23" i="9" s="1"/>
  <c r="K22" i="9"/>
  <c r="K23" i="9" s="1"/>
  <c r="J22" i="9"/>
  <c r="J23" i="9" s="1"/>
  <c r="I22" i="9"/>
  <c r="I23" i="9" s="1"/>
  <c r="H22" i="9"/>
  <c r="H23" i="9" s="1"/>
  <c r="G22" i="9"/>
  <c r="G23" i="9" s="1"/>
  <c r="F22" i="9"/>
  <c r="F23" i="9" s="1"/>
  <c r="E22" i="9"/>
  <c r="E23" i="9" s="1"/>
  <c r="D22" i="9"/>
  <c r="D23" i="9" s="1"/>
  <c r="C22" i="9"/>
  <c r="C23" i="9" s="1"/>
  <c r="B22" i="9"/>
  <c r="AF22" i="8"/>
  <c r="AF23" i="8" s="1"/>
  <c r="AE22" i="8"/>
  <c r="AE23" i="8" s="1"/>
  <c r="AD22" i="8"/>
  <c r="AD23" i="8" s="1"/>
  <c r="AC22" i="8"/>
  <c r="AC23" i="8" s="1"/>
  <c r="AB22" i="8"/>
  <c r="AB23" i="8" s="1"/>
  <c r="AA22" i="8"/>
  <c r="AA23" i="8" s="1"/>
  <c r="Z22" i="8"/>
  <c r="Z23" i="8" s="1"/>
  <c r="Y22" i="8"/>
  <c r="Y23" i="8" s="1"/>
  <c r="X22" i="8"/>
  <c r="X23" i="8" s="1"/>
  <c r="W22" i="8"/>
  <c r="W23" i="8" s="1"/>
  <c r="V22" i="8"/>
  <c r="V23" i="8" s="1"/>
  <c r="U22" i="8"/>
  <c r="U23" i="8" s="1"/>
  <c r="T22" i="8"/>
  <c r="T23" i="8" s="1"/>
  <c r="S22" i="8"/>
  <c r="S23" i="8" s="1"/>
  <c r="R22" i="8"/>
  <c r="R23" i="8" s="1"/>
  <c r="Q22" i="8"/>
  <c r="Q23" i="8" s="1"/>
  <c r="P22" i="8"/>
  <c r="P23" i="8" s="1"/>
  <c r="O22" i="8"/>
  <c r="O23" i="8" s="1"/>
  <c r="N22" i="8"/>
  <c r="N23" i="8" s="1"/>
  <c r="M22" i="8"/>
  <c r="M23" i="8" s="1"/>
  <c r="L22" i="8"/>
  <c r="L23" i="8" s="1"/>
  <c r="K22" i="8"/>
  <c r="K23" i="8" s="1"/>
  <c r="J22" i="8"/>
  <c r="J23" i="8" s="1"/>
  <c r="I22" i="8"/>
  <c r="I23" i="8" s="1"/>
  <c r="H22" i="8"/>
  <c r="H23" i="8" s="1"/>
  <c r="G22" i="8"/>
  <c r="G23" i="8" s="1"/>
  <c r="F22" i="8"/>
  <c r="F23" i="8" s="1"/>
  <c r="E22" i="8"/>
  <c r="D22" i="8"/>
  <c r="D23" i="8" s="1"/>
  <c r="C22" i="8"/>
  <c r="C23" i="8" s="1"/>
  <c r="B22" i="8"/>
  <c r="B23" i="8" s="1"/>
  <c r="I29" i="15"/>
  <c r="I28" i="15"/>
  <c r="I27" i="15"/>
  <c r="I26" i="15"/>
  <c r="I29" i="14"/>
  <c r="I28" i="14"/>
  <c r="I27" i="14"/>
  <c r="I26" i="14"/>
  <c r="I29" i="13"/>
  <c r="I28" i="13"/>
  <c r="I27" i="13"/>
  <c r="I26" i="13"/>
  <c r="I29" i="12"/>
  <c r="I28" i="12"/>
  <c r="I27" i="12"/>
  <c r="I26" i="12"/>
  <c r="AF29" i="11"/>
  <c r="I29" i="11"/>
  <c r="I28" i="11"/>
  <c r="I27" i="11"/>
  <c r="I26" i="11"/>
  <c r="I29" i="10"/>
  <c r="I28" i="10"/>
  <c r="I26" i="10"/>
  <c r="I29" i="9"/>
  <c r="I28" i="9"/>
  <c r="I27" i="9"/>
  <c r="I26" i="9"/>
  <c r="I29" i="8"/>
  <c r="I28" i="8"/>
  <c r="I27" i="8"/>
  <c r="I26" i="8"/>
  <c r="AF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G23" i="7"/>
  <c r="F23" i="7"/>
  <c r="I28" i="7"/>
  <c r="I25" i="7"/>
  <c r="I29" i="6"/>
  <c r="I28" i="6"/>
  <c r="I27" i="6"/>
  <c r="I26" i="6"/>
  <c r="AF22" i="6"/>
  <c r="AF23" i="6" s="1"/>
  <c r="AE22" i="6"/>
  <c r="AE23" i="6" s="1"/>
  <c r="AD22" i="6"/>
  <c r="AD23" i="6" s="1"/>
  <c r="AC22" i="6"/>
  <c r="AC23" i="6" s="1"/>
  <c r="AB22" i="6"/>
  <c r="AB23" i="6" s="1"/>
  <c r="AA22" i="6"/>
  <c r="AA23" i="6" s="1"/>
  <c r="Z22" i="6"/>
  <c r="Z23" i="6" s="1"/>
  <c r="Y22" i="6"/>
  <c r="Y23" i="6" s="1"/>
  <c r="X22" i="6"/>
  <c r="X23" i="6" s="1"/>
  <c r="W22" i="6"/>
  <c r="W23" i="6" s="1"/>
  <c r="V22" i="6"/>
  <c r="V23" i="6" s="1"/>
  <c r="U22" i="6"/>
  <c r="U23" i="6" s="1"/>
  <c r="T22" i="6"/>
  <c r="T23" i="6" s="1"/>
  <c r="S22" i="6"/>
  <c r="S23" i="6" s="1"/>
  <c r="R22" i="6"/>
  <c r="R23" i="6" s="1"/>
  <c r="Q22" i="6"/>
  <c r="Q23" i="6" s="1"/>
  <c r="P22" i="6"/>
  <c r="P23" i="6" s="1"/>
  <c r="O22" i="6"/>
  <c r="O23" i="6" s="1"/>
  <c r="N22" i="6"/>
  <c r="N23" i="6" s="1"/>
  <c r="M22" i="6"/>
  <c r="M23" i="6" s="1"/>
  <c r="L22" i="6"/>
  <c r="L23" i="6" s="1"/>
  <c r="K22" i="6"/>
  <c r="K23" i="6" s="1"/>
  <c r="J22" i="6"/>
  <c r="J23" i="6" s="1"/>
  <c r="I22" i="6"/>
  <c r="I23" i="6" s="1"/>
  <c r="H22" i="6"/>
  <c r="H23" i="6" s="1"/>
  <c r="G22" i="6"/>
  <c r="G23" i="6" s="1"/>
  <c r="F22" i="6"/>
  <c r="F23" i="6" s="1"/>
  <c r="E22" i="6"/>
  <c r="E23" i="6" s="1"/>
  <c r="D22" i="6"/>
  <c r="D23" i="6" s="1"/>
  <c r="C22" i="6"/>
  <c r="C23" i="6" s="1"/>
  <c r="B22" i="6"/>
  <c r="B23" i="6" s="1"/>
  <c r="I29" i="5"/>
  <c r="I28" i="5"/>
  <c r="I27" i="5"/>
  <c r="I26" i="5"/>
  <c r="AC22" i="5"/>
  <c r="AC23" i="5" s="1"/>
  <c r="AB22" i="5"/>
  <c r="AB23" i="5" s="1"/>
  <c r="AA22" i="5"/>
  <c r="AA23" i="5" s="1"/>
  <c r="Z22" i="5"/>
  <c r="Z23" i="5" s="1"/>
  <c r="Y22" i="5"/>
  <c r="Y23" i="5" s="1"/>
  <c r="X22" i="5"/>
  <c r="X23" i="5" s="1"/>
  <c r="W22" i="5"/>
  <c r="W23" i="5" s="1"/>
  <c r="V22" i="5"/>
  <c r="V23" i="5" s="1"/>
  <c r="U22" i="5"/>
  <c r="U23" i="5" s="1"/>
  <c r="T22" i="5"/>
  <c r="T23" i="5" s="1"/>
  <c r="S22" i="5"/>
  <c r="S23" i="5" s="1"/>
  <c r="R22" i="5"/>
  <c r="R23" i="5" s="1"/>
  <c r="Q22" i="5"/>
  <c r="Q23" i="5" s="1"/>
  <c r="P22" i="5"/>
  <c r="P23" i="5" s="1"/>
  <c r="O22" i="5"/>
  <c r="O23" i="5" s="1"/>
  <c r="N22" i="5"/>
  <c r="N23" i="5" s="1"/>
  <c r="M22" i="5"/>
  <c r="M23" i="5" s="1"/>
  <c r="L22" i="5"/>
  <c r="L23" i="5" s="1"/>
  <c r="K22" i="5"/>
  <c r="K23" i="5" s="1"/>
  <c r="J22" i="5"/>
  <c r="J23" i="5" s="1"/>
  <c r="I22" i="5"/>
  <c r="I23" i="5" s="1"/>
  <c r="H22" i="5"/>
  <c r="H23" i="5" s="1"/>
  <c r="G22" i="5"/>
  <c r="G23" i="5" s="1"/>
  <c r="F22" i="5"/>
  <c r="F23" i="5" s="1"/>
  <c r="E22" i="5"/>
  <c r="E23" i="5" s="1"/>
  <c r="D22" i="5"/>
  <c r="D23" i="5" s="1"/>
  <c r="C22" i="5"/>
  <c r="C23" i="5" s="1"/>
  <c r="B22" i="5"/>
  <c r="B23" i="5" s="1"/>
  <c r="B8" i="5"/>
  <c r="B8" i="1"/>
  <c r="AG23" i="15" l="1"/>
  <c r="P26" i="15" s="1"/>
  <c r="AG23" i="14"/>
  <c r="P26" i="14" s="1"/>
  <c r="I30" i="12"/>
  <c r="I30" i="11"/>
  <c r="AG23" i="11"/>
  <c r="P26" i="11" s="1"/>
  <c r="P28" i="11" s="1"/>
  <c r="I30" i="9"/>
  <c r="E23" i="8"/>
  <c r="AG23" i="8" s="1"/>
  <c r="AH23" i="8" s="1"/>
  <c r="AG22" i="8"/>
  <c r="AH22" i="8" s="1"/>
  <c r="B23" i="9"/>
  <c r="AG23" i="9" s="1"/>
  <c r="AH23" i="9" s="1"/>
  <c r="AG22" i="9"/>
  <c r="AH22" i="9" s="1"/>
  <c r="I30" i="8"/>
  <c r="I30" i="6"/>
  <c r="AG9" i="6" s="1"/>
  <c r="D9" i="19" s="1"/>
  <c r="I30" i="5"/>
  <c r="AG9" i="5" s="1"/>
  <c r="C9" i="19" s="1"/>
  <c r="I30" i="15"/>
  <c r="I29" i="7"/>
  <c r="I30" i="14"/>
  <c r="I30" i="13"/>
  <c r="AG23" i="10"/>
  <c r="P26" i="10" s="1"/>
  <c r="P28" i="10" s="1"/>
  <c r="I30" i="10"/>
  <c r="P26" i="8"/>
  <c r="P28" i="8" s="1"/>
  <c r="P28" i="13"/>
  <c r="P28" i="14"/>
  <c r="P28" i="12"/>
  <c r="P28" i="15"/>
  <c r="AG23" i="6"/>
  <c r="AH23" i="6" s="1"/>
  <c r="AG23" i="5"/>
  <c r="AJ20" i="10"/>
  <c r="AI19" i="8"/>
  <c r="AI16" i="8"/>
  <c r="M20" i="19"/>
  <c r="M9" i="19"/>
  <c r="G9" i="19"/>
  <c r="B8" i="15"/>
  <c r="AG21" i="15"/>
  <c r="AG19" i="15"/>
  <c r="AG18" i="15"/>
  <c r="M19" i="19" s="1"/>
  <c r="AG17" i="15"/>
  <c r="AG16" i="15"/>
  <c r="AG15" i="15"/>
  <c r="M15" i="19" s="1"/>
  <c r="AG14" i="15"/>
  <c r="M14" i="19" s="1"/>
  <c r="AG13" i="15"/>
  <c r="M13" i="19" s="1"/>
  <c r="AG12" i="15"/>
  <c r="M12" i="19" s="1"/>
  <c r="AG11" i="15"/>
  <c r="M11" i="19" s="1"/>
  <c r="AG10" i="15"/>
  <c r="M10" i="19" s="1"/>
  <c r="AG21" i="14"/>
  <c r="AG19" i="14"/>
  <c r="L20" i="19" s="1"/>
  <c r="AG18" i="14"/>
  <c r="L19" i="19" s="1"/>
  <c r="AG17" i="14"/>
  <c r="L18" i="19" s="1"/>
  <c r="AG16" i="14"/>
  <c r="AG15" i="14"/>
  <c r="L15" i="19" s="1"/>
  <c r="AG14" i="14"/>
  <c r="L14" i="19" s="1"/>
  <c r="AG13" i="14"/>
  <c r="L13" i="19" s="1"/>
  <c r="AG12" i="14"/>
  <c r="L12" i="19" s="1"/>
  <c r="AG11" i="14"/>
  <c r="L11" i="19" s="1"/>
  <c r="AG10" i="14"/>
  <c r="L10" i="19" s="1"/>
  <c r="B8" i="14"/>
  <c r="AG21" i="13"/>
  <c r="AG20" i="13"/>
  <c r="K20" i="19" s="1"/>
  <c r="AG18" i="13"/>
  <c r="K19" i="19" s="1"/>
  <c r="AG17" i="13"/>
  <c r="K18" i="19" s="1"/>
  <c r="AG16" i="13"/>
  <c r="AG15" i="13"/>
  <c r="K15" i="19" s="1"/>
  <c r="AG14" i="13"/>
  <c r="K14" i="19" s="1"/>
  <c r="AG13" i="13"/>
  <c r="K13" i="19" s="1"/>
  <c r="AG12" i="13"/>
  <c r="K12" i="19" s="1"/>
  <c r="AG11" i="13"/>
  <c r="K11" i="19" s="1"/>
  <c r="AG10" i="13"/>
  <c r="K10" i="19" s="1"/>
  <c r="B8" i="13"/>
  <c r="C8" i="13" s="1"/>
  <c r="D8" i="13" s="1"/>
  <c r="E8" i="13" s="1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AC8" i="13" s="1"/>
  <c r="AD8" i="13" s="1"/>
  <c r="AE8" i="13" s="1"/>
  <c r="AF8" i="13" s="1"/>
  <c r="AG21" i="12"/>
  <c r="AG19" i="12"/>
  <c r="J20" i="19" s="1"/>
  <c r="AG18" i="12"/>
  <c r="AG17" i="12"/>
  <c r="J18" i="19" s="1"/>
  <c r="AG16" i="12"/>
  <c r="AG15" i="12"/>
  <c r="J15" i="19" s="1"/>
  <c r="AG14" i="12"/>
  <c r="J14" i="19" s="1"/>
  <c r="AG13" i="12"/>
  <c r="J13" i="19" s="1"/>
  <c r="AG12" i="12"/>
  <c r="J12" i="19" s="1"/>
  <c r="AG11" i="12"/>
  <c r="J11" i="19" s="1"/>
  <c r="AG10" i="12"/>
  <c r="J10" i="19" s="1"/>
  <c r="B8" i="12"/>
  <c r="AG21" i="11"/>
  <c r="AG19" i="11"/>
  <c r="AG18" i="11"/>
  <c r="AG17" i="11"/>
  <c r="AG16" i="11"/>
  <c r="I16" i="19" s="1"/>
  <c r="AG15" i="11"/>
  <c r="AG14" i="11"/>
  <c r="AG13" i="11"/>
  <c r="AG12" i="11"/>
  <c r="I11" i="19" s="1"/>
  <c r="AG10" i="11"/>
  <c r="I10" i="19" s="1"/>
  <c r="B8" i="11"/>
  <c r="C8" i="11" s="1"/>
  <c r="D8" i="11" s="1"/>
  <c r="E8" i="11" s="1"/>
  <c r="F8" i="11" s="1"/>
  <c r="G8" i="11" s="1"/>
  <c r="H8" i="11" s="1"/>
  <c r="I8" i="11" s="1"/>
  <c r="J8" i="11" s="1"/>
  <c r="K8" i="11" s="1"/>
  <c r="L8" i="11" s="1"/>
  <c r="M8" i="11" s="1"/>
  <c r="N8" i="11" s="1"/>
  <c r="O8" i="11" s="1"/>
  <c r="P8" i="11" s="1"/>
  <c r="Q8" i="11" s="1"/>
  <c r="R8" i="11" s="1"/>
  <c r="S8" i="11" s="1"/>
  <c r="T8" i="11" s="1"/>
  <c r="U8" i="11" s="1"/>
  <c r="V8" i="11" s="1"/>
  <c r="W8" i="11" s="1"/>
  <c r="X8" i="11" s="1"/>
  <c r="Y8" i="11" s="1"/>
  <c r="Z8" i="11" s="1"/>
  <c r="AA8" i="11" s="1"/>
  <c r="AB8" i="11" s="1"/>
  <c r="AC8" i="11" s="1"/>
  <c r="AD8" i="11" s="1"/>
  <c r="AE8" i="11" s="1"/>
  <c r="AF8" i="11" s="1"/>
  <c r="AG20" i="10"/>
  <c r="AG19" i="10"/>
  <c r="H20" i="19" s="1"/>
  <c r="AG18" i="10"/>
  <c r="AG17" i="10"/>
  <c r="AG16" i="10"/>
  <c r="AG15" i="10"/>
  <c r="H15" i="19" s="1"/>
  <c r="AG14" i="10"/>
  <c r="H14" i="19" s="1"/>
  <c r="AG13" i="10"/>
  <c r="H13" i="19" s="1"/>
  <c r="AG12" i="10"/>
  <c r="H12" i="19" s="1"/>
  <c r="AG11" i="10"/>
  <c r="H11" i="19" s="1"/>
  <c r="AG10" i="10"/>
  <c r="H10" i="19" s="1"/>
  <c r="B8" i="10"/>
  <c r="AG18" i="9"/>
  <c r="AH18" i="9" s="1"/>
  <c r="AG17" i="9"/>
  <c r="AH17" i="9" s="1"/>
  <c r="AG16" i="9"/>
  <c r="AH16" i="9" s="1"/>
  <c r="AG15" i="9"/>
  <c r="AG14" i="9"/>
  <c r="AG13" i="9"/>
  <c r="AG12" i="9"/>
  <c r="AG11" i="9"/>
  <c r="AG10" i="9"/>
  <c r="B8" i="9"/>
  <c r="C8" i="9" s="1"/>
  <c r="D8" i="9" s="1"/>
  <c r="E8" i="9" s="1"/>
  <c r="F8" i="9" s="1"/>
  <c r="G8" i="9" s="1"/>
  <c r="H8" i="9" s="1"/>
  <c r="I8" i="9" s="1"/>
  <c r="J8" i="9" s="1"/>
  <c r="K8" i="9" s="1"/>
  <c r="L8" i="9" s="1"/>
  <c r="M8" i="9" s="1"/>
  <c r="N8" i="9" s="1"/>
  <c r="O8" i="9" s="1"/>
  <c r="P8" i="9" s="1"/>
  <c r="Q8" i="9" s="1"/>
  <c r="R8" i="9" s="1"/>
  <c r="S8" i="9" s="1"/>
  <c r="T8" i="9" s="1"/>
  <c r="U8" i="9" s="1"/>
  <c r="V8" i="9" s="1"/>
  <c r="W8" i="9" s="1"/>
  <c r="X8" i="9" s="1"/>
  <c r="Y8" i="9" s="1"/>
  <c r="Z8" i="9" s="1"/>
  <c r="AA8" i="9" s="1"/>
  <c r="AB8" i="9" s="1"/>
  <c r="AC8" i="9" s="1"/>
  <c r="AD8" i="9" s="1"/>
  <c r="AE8" i="9" s="1"/>
  <c r="F20" i="19"/>
  <c r="F15" i="19"/>
  <c r="F14" i="19"/>
  <c r="F13" i="19"/>
  <c r="F12" i="19"/>
  <c r="F11" i="19"/>
  <c r="F10" i="19"/>
  <c r="B8" i="8"/>
  <c r="C8" i="8" s="1"/>
  <c r="D8" i="8" s="1"/>
  <c r="E8" i="8" s="1"/>
  <c r="F8" i="8" s="1"/>
  <c r="G8" i="8" s="1"/>
  <c r="H8" i="8" s="1"/>
  <c r="I8" i="8" s="1"/>
  <c r="J8" i="8" s="1"/>
  <c r="K8" i="8" s="1"/>
  <c r="L8" i="8" s="1"/>
  <c r="M8" i="8" s="1"/>
  <c r="N8" i="8" s="1"/>
  <c r="O8" i="8" s="1"/>
  <c r="P8" i="8" s="1"/>
  <c r="Q8" i="8" s="1"/>
  <c r="R8" i="8" s="1"/>
  <c r="S8" i="8" s="1"/>
  <c r="T8" i="8" s="1"/>
  <c r="U8" i="8" s="1"/>
  <c r="V8" i="8" s="1"/>
  <c r="W8" i="8" s="1"/>
  <c r="X8" i="8" s="1"/>
  <c r="Y8" i="8" s="1"/>
  <c r="Z8" i="8" s="1"/>
  <c r="AA8" i="8" s="1"/>
  <c r="AB8" i="8" s="1"/>
  <c r="AC8" i="8" s="1"/>
  <c r="AD8" i="8" s="1"/>
  <c r="AE8" i="8" s="1"/>
  <c r="AF8" i="8" s="1"/>
  <c r="AE23" i="7"/>
  <c r="AD23" i="7"/>
  <c r="AC23" i="7"/>
  <c r="J23" i="7"/>
  <c r="I23" i="7"/>
  <c r="H23" i="7"/>
  <c r="E23" i="7"/>
  <c r="D23" i="7"/>
  <c r="C23" i="7"/>
  <c r="AG20" i="7"/>
  <c r="AH20" i="7" s="1"/>
  <c r="AG19" i="7"/>
  <c r="AG18" i="7"/>
  <c r="AH18" i="7" s="1"/>
  <c r="AG17" i="7"/>
  <c r="AH17" i="7" s="1"/>
  <c r="AG16" i="7"/>
  <c r="AG15" i="7"/>
  <c r="AG14" i="7"/>
  <c r="AG13" i="7"/>
  <c r="AG12" i="7"/>
  <c r="AG11" i="7"/>
  <c r="AG10" i="7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M8" i="7" s="1"/>
  <c r="N8" i="7" s="1"/>
  <c r="O8" i="7" s="1"/>
  <c r="P8" i="7" s="1"/>
  <c r="Q8" i="7" s="1"/>
  <c r="R8" i="7" s="1"/>
  <c r="S8" i="7" s="1"/>
  <c r="T8" i="7" s="1"/>
  <c r="U8" i="7" s="1"/>
  <c r="V8" i="7" s="1"/>
  <c r="W8" i="7" s="1"/>
  <c r="X8" i="7" s="1"/>
  <c r="Y8" i="7" s="1"/>
  <c r="Z8" i="7" s="1"/>
  <c r="AA8" i="7" s="1"/>
  <c r="AB8" i="7" s="1"/>
  <c r="AC8" i="7" s="1"/>
  <c r="AD8" i="7" s="1"/>
  <c r="AE8" i="7" s="1"/>
  <c r="AF8" i="7" s="1"/>
  <c r="AG21" i="6"/>
  <c r="AG20" i="6"/>
  <c r="AH20" i="6" s="1"/>
  <c r="AG19" i="6"/>
  <c r="AH19" i="6" s="1"/>
  <c r="AG18" i="6"/>
  <c r="AH18" i="6" s="1"/>
  <c r="AG17" i="6"/>
  <c r="AG15" i="6"/>
  <c r="AG14" i="6"/>
  <c r="AG13" i="6"/>
  <c r="AG12" i="6"/>
  <c r="AG11" i="6"/>
  <c r="AG10" i="6"/>
  <c r="B8" i="6"/>
  <c r="AG21" i="5"/>
  <c r="AH21" i="5" s="1"/>
  <c r="AG20" i="5"/>
  <c r="AG19" i="5"/>
  <c r="AG18" i="5"/>
  <c r="AG17" i="5"/>
  <c r="AG15" i="5"/>
  <c r="AG14" i="5"/>
  <c r="AG13" i="5"/>
  <c r="AG12" i="5"/>
  <c r="AG11" i="5"/>
  <c r="C8" i="5"/>
  <c r="D8" i="5" s="1"/>
  <c r="E8" i="5" s="1"/>
  <c r="F8" i="5" s="1"/>
  <c r="G8" i="5" s="1"/>
  <c r="H8" i="5" s="1"/>
  <c r="I8" i="5" s="1"/>
  <c r="J8" i="5" s="1"/>
  <c r="K8" i="5" s="1"/>
  <c r="L8" i="5" s="1"/>
  <c r="M8" i="5" s="1"/>
  <c r="N8" i="5" s="1"/>
  <c r="O8" i="5" s="1"/>
  <c r="P8" i="5" s="1"/>
  <c r="Q8" i="5" s="1"/>
  <c r="R8" i="5" s="1"/>
  <c r="S8" i="5" s="1"/>
  <c r="T8" i="5" s="1"/>
  <c r="U8" i="5" s="1"/>
  <c r="V8" i="5" s="1"/>
  <c r="W8" i="5" s="1"/>
  <c r="X8" i="5" s="1"/>
  <c r="Y8" i="5" s="1"/>
  <c r="Z8" i="5" s="1"/>
  <c r="AA8" i="5" s="1"/>
  <c r="AB8" i="5" s="1"/>
  <c r="AC8" i="5" s="1"/>
  <c r="I26" i="1"/>
  <c r="C26" i="19" s="1"/>
  <c r="M17" i="19" l="1"/>
  <c r="M16" i="19"/>
  <c r="M18" i="19"/>
  <c r="L17" i="19"/>
  <c r="L16" i="19"/>
  <c r="K17" i="19"/>
  <c r="K16" i="19"/>
  <c r="J17" i="19"/>
  <c r="J16" i="19"/>
  <c r="J19" i="19"/>
  <c r="AF27" i="11"/>
  <c r="W27" i="11"/>
  <c r="H19" i="19"/>
  <c r="H18" i="19"/>
  <c r="E13" i="19"/>
  <c r="AH13" i="7"/>
  <c r="E12" i="19"/>
  <c r="AH12" i="7"/>
  <c r="G13" i="19"/>
  <c r="AH13" i="9"/>
  <c r="G14" i="19"/>
  <c r="AH14" i="9"/>
  <c r="G15" i="19"/>
  <c r="AH15" i="9"/>
  <c r="G12" i="19"/>
  <c r="AH12" i="9"/>
  <c r="P26" i="9"/>
  <c r="P28" i="9" s="1"/>
  <c r="G11" i="19"/>
  <c r="AH11" i="9"/>
  <c r="G10" i="19"/>
  <c r="AH10" i="9"/>
  <c r="E11" i="19"/>
  <c r="AH11" i="7"/>
  <c r="E14" i="19"/>
  <c r="AH14" i="7"/>
  <c r="E20" i="19"/>
  <c r="AH19" i="7"/>
  <c r="E16" i="19"/>
  <c r="AH16" i="7"/>
  <c r="E15" i="19"/>
  <c r="AH15" i="7"/>
  <c r="E10" i="19"/>
  <c r="AH10" i="7"/>
  <c r="AH23" i="5"/>
  <c r="P26" i="5"/>
  <c r="H17" i="19"/>
  <c r="H16" i="19"/>
  <c r="D13" i="19"/>
  <c r="AH13" i="6"/>
  <c r="D14" i="19"/>
  <c r="AH14" i="6"/>
  <c r="D11" i="19"/>
  <c r="AH11" i="6"/>
  <c r="D15" i="19"/>
  <c r="AH15" i="6"/>
  <c r="D12" i="19"/>
  <c r="AH12" i="6"/>
  <c r="D17" i="19"/>
  <c r="AH17" i="6"/>
  <c r="D22" i="19"/>
  <c r="AH21" i="6"/>
  <c r="D10" i="19"/>
  <c r="AH10" i="6"/>
  <c r="C12" i="19"/>
  <c r="AH12" i="5"/>
  <c r="C18" i="19"/>
  <c r="AH18" i="5"/>
  <c r="C14" i="19"/>
  <c r="AH14" i="5"/>
  <c r="C19" i="19"/>
  <c r="AH19" i="5"/>
  <c r="C13" i="19"/>
  <c r="AH13" i="5"/>
  <c r="C11" i="19"/>
  <c r="AH11" i="5"/>
  <c r="C15" i="19"/>
  <c r="AH15" i="5"/>
  <c r="C20" i="19"/>
  <c r="AH20" i="5"/>
  <c r="C17" i="19"/>
  <c r="AH17" i="5"/>
  <c r="C10" i="19"/>
  <c r="AH10" i="5"/>
  <c r="G19" i="19"/>
  <c r="G20" i="19"/>
  <c r="G17" i="19"/>
  <c r="G16" i="19"/>
  <c r="G18" i="19"/>
  <c r="F19" i="19"/>
  <c r="F18" i="19"/>
  <c r="F17" i="19"/>
  <c r="F16" i="19"/>
  <c r="E17" i="19"/>
  <c r="E18" i="19"/>
  <c r="E19" i="19"/>
  <c r="AG22" i="12"/>
  <c r="B23" i="7"/>
  <c r="AG23" i="7" s="1"/>
  <c r="AH23" i="7" s="1"/>
  <c r="AG22" i="10"/>
  <c r="G22" i="19"/>
  <c r="AG22" i="13"/>
  <c r="F22" i="19"/>
  <c r="AG22" i="15"/>
  <c r="M22" i="19" s="1"/>
  <c r="AG22" i="14"/>
  <c r="L22" i="19" s="1"/>
  <c r="AG22" i="11"/>
  <c r="I22" i="19" s="1"/>
  <c r="E9" i="19"/>
  <c r="D18" i="19"/>
  <c r="D19" i="19"/>
  <c r="D20" i="19"/>
  <c r="P26" i="6"/>
  <c r="C8" i="15"/>
  <c r="D8" i="15" s="1"/>
  <c r="E8" i="15" s="1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R8" i="15" s="1"/>
  <c r="S8" i="15" s="1"/>
  <c r="T8" i="15" s="1"/>
  <c r="U8" i="15" s="1"/>
  <c r="V8" i="15" s="1"/>
  <c r="W8" i="15" s="1"/>
  <c r="X8" i="15" s="1"/>
  <c r="Y8" i="15" s="1"/>
  <c r="Z8" i="15" s="1"/>
  <c r="AA8" i="15" s="1"/>
  <c r="AB8" i="15" s="1"/>
  <c r="AC8" i="15" s="1"/>
  <c r="AD8" i="15" s="1"/>
  <c r="AE8" i="15" s="1"/>
  <c r="AF8" i="15" s="1"/>
  <c r="W27" i="15"/>
  <c r="AF27" i="15"/>
  <c r="C8" i="14"/>
  <c r="D8" i="14" s="1"/>
  <c r="E8" i="14" s="1"/>
  <c r="F8" i="14" s="1"/>
  <c r="G8" i="14" s="1"/>
  <c r="H8" i="14" s="1"/>
  <c r="I8" i="14" s="1"/>
  <c r="J8" i="14" s="1"/>
  <c r="K8" i="14" s="1"/>
  <c r="L8" i="14" s="1"/>
  <c r="M8" i="14" s="1"/>
  <c r="N8" i="14" s="1"/>
  <c r="O8" i="14" s="1"/>
  <c r="P8" i="14" s="1"/>
  <c r="Q8" i="14" s="1"/>
  <c r="R8" i="14" s="1"/>
  <c r="S8" i="14" s="1"/>
  <c r="T8" i="14" s="1"/>
  <c r="U8" i="14" s="1"/>
  <c r="V8" i="14" s="1"/>
  <c r="W8" i="14" s="1"/>
  <c r="X8" i="14" s="1"/>
  <c r="Y8" i="14" s="1"/>
  <c r="Z8" i="14" s="1"/>
  <c r="AA8" i="14" s="1"/>
  <c r="AB8" i="14" s="1"/>
  <c r="AC8" i="14" s="1"/>
  <c r="AD8" i="14" s="1"/>
  <c r="AE8" i="14" s="1"/>
  <c r="AF8" i="14" s="1"/>
  <c r="W27" i="14"/>
  <c r="AF27" i="14"/>
  <c r="AF27" i="13"/>
  <c r="W27" i="13"/>
  <c r="C8" i="12"/>
  <c r="D8" i="12" s="1"/>
  <c r="E8" i="12" s="1"/>
  <c r="F8" i="12" s="1"/>
  <c r="G8" i="12" s="1"/>
  <c r="H8" i="12" s="1"/>
  <c r="I8" i="12" s="1"/>
  <c r="J8" i="12" s="1"/>
  <c r="K8" i="12" s="1"/>
  <c r="L8" i="12" s="1"/>
  <c r="M8" i="12" s="1"/>
  <c r="N8" i="12" s="1"/>
  <c r="O8" i="12" s="1"/>
  <c r="P8" i="12" s="1"/>
  <c r="Q8" i="12" s="1"/>
  <c r="R8" i="12" s="1"/>
  <c r="S8" i="12" s="1"/>
  <c r="T8" i="12" s="1"/>
  <c r="U8" i="12" s="1"/>
  <c r="V8" i="12" s="1"/>
  <c r="W8" i="12" s="1"/>
  <c r="X8" i="12" s="1"/>
  <c r="Y8" i="12" s="1"/>
  <c r="Z8" i="12" s="1"/>
  <c r="AA8" i="12" s="1"/>
  <c r="AB8" i="12" s="1"/>
  <c r="AC8" i="12" s="1"/>
  <c r="AD8" i="12" s="1"/>
  <c r="AE8" i="12" s="1"/>
  <c r="AF8" i="12" s="1"/>
  <c r="W27" i="12" s="1"/>
  <c r="AF27" i="12"/>
  <c r="C8" i="10"/>
  <c r="D8" i="10" s="1"/>
  <c r="E8" i="10" s="1"/>
  <c r="F8" i="10" s="1"/>
  <c r="G8" i="10" s="1"/>
  <c r="H8" i="10" s="1"/>
  <c r="I8" i="10" s="1"/>
  <c r="J8" i="10" s="1"/>
  <c r="K8" i="10" s="1"/>
  <c r="L8" i="10" s="1"/>
  <c r="M8" i="10" s="1"/>
  <c r="N8" i="10" s="1"/>
  <c r="O8" i="10" s="1"/>
  <c r="P8" i="10" s="1"/>
  <c r="Q8" i="10" s="1"/>
  <c r="R8" i="10" s="1"/>
  <c r="S8" i="10" s="1"/>
  <c r="T8" i="10" s="1"/>
  <c r="U8" i="10" s="1"/>
  <c r="V8" i="10" s="1"/>
  <c r="W8" i="10" s="1"/>
  <c r="X8" i="10" s="1"/>
  <c r="Y8" i="10" s="1"/>
  <c r="Z8" i="10" s="1"/>
  <c r="AA8" i="10" s="1"/>
  <c r="AB8" i="10" s="1"/>
  <c r="AC8" i="10" s="1"/>
  <c r="AD8" i="10" s="1"/>
  <c r="AE8" i="10" s="1"/>
  <c r="AF8" i="10" s="1"/>
  <c r="C8" i="6"/>
  <c r="D8" i="6" s="1"/>
  <c r="E8" i="6" s="1"/>
  <c r="F8" i="6" s="1"/>
  <c r="G8" i="6" s="1"/>
  <c r="H8" i="6" s="1"/>
  <c r="I8" i="6" s="1"/>
  <c r="J8" i="6" s="1"/>
  <c r="K8" i="6" s="1"/>
  <c r="L8" i="6" s="1"/>
  <c r="M8" i="6" s="1"/>
  <c r="N8" i="6" s="1"/>
  <c r="O8" i="6" s="1"/>
  <c r="P8" i="6" s="1"/>
  <c r="Q8" i="6" s="1"/>
  <c r="R8" i="6" s="1"/>
  <c r="S8" i="6" s="1"/>
  <c r="T8" i="6" s="1"/>
  <c r="U8" i="6" s="1"/>
  <c r="V8" i="6" s="1"/>
  <c r="W8" i="6" s="1"/>
  <c r="X8" i="6" s="1"/>
  <c r="Y8" i="6" s="1"/>
  <c r="Z8" i="6" s="1"/>
  <c r="AA8" i="6" s="1"/>
  <c r="AB8" i="6" s="1"/>
  <c r="AC8" i="6" s="1"/>
  <c r="AD8" i="6" s="1"/>
  <c r="AE8" i="6" s="1"/>
  <c r="AF8" i="6" s="1"/>
  <c r="K9" i="19"/>
  <c r="H9" i="19"/>
  <c r="AI15" i="9"/>
  <c r="L9" i="19"/>
  <c r="J9" i="19"/>
  <c r="I19" i="19"/>
  <c r="I20" i="19"/>
  <c r="I15" i="19"/>
  <c r="I12" i="19"/>
  <c r="I17" i="19"/>
  <c r="I9" i="19"/>
  <c r="I18" i="19"/>
  <c r="I13" i="19"/>
  <c r="I14" i="19"/>
  <c r="F9" i="19"/>
  <c r="AG22" i="7"/>
  <c r="AG9" i="15"/>
  <c r="AG9" i="13"/>
  <c r="AG9" i="9"/>
  <c r="L23" i="19" l="1"/>
  <c r="M23" i="19"/>
  <c r="P25" i="7"/>
  <c r="AH22" i="7"/>
  <c r="E22" i="19"/>
  <c r="E23" i="19" s="1"/>
  <c r="AH21" i="7"/>
  <c r="W25" i="7"/>
  <c r="W27" i="7" s="1"/>
  <c r="G23" i="19"/>
  <c r="N16" i="19"/>
  <c r="F23" i="19"/>
  <c r="AF26" i="15"/>
  <c r="AF28" i="15" s="1"/>
  <c r="W26" i="15"/>
  <c r="W28" i="15" s="1"/>
  <c r="AF26" i="10"/>
  <c r="W28" i="10"/>
  <c r="AF26" i="11"/>
  <c r="AF28" i="11" s="1"/>
  <c r="AF30" i="11" s="1"/>
  <c r="W26" i="11"/>
  <c r="W28" i="11" s="1"/>
  <c r="AF26" i="13"/>
  <c r="AF28" i="13" s="1"/>
  <c r="W26" i="13"/>
  <c r="W28" i="13" s="1"/>
  <c r="AF26" i="12"/>
  <c r="AF28" i="12" s="1"/>
  <c r="W26" i="12"/>
  <c r="W28" i="12" s="1"/>
  <c r="K22" i="19"/>
  <c r="K23" i="19" s="1"/>
  <c r="W26" i="8"/>
  <c r="W28" i="8" s="1"/>
  <c r="AF26" i="8"/>
  <c r="AF28" i="8" s="1"/>
  <c r="W26" i="14"/>
  <c r="W28" i="14" s="1"/>
  <c r="AF26" i="14"/>
  <c r="AF28" i="14" s="1"/>
  <c r="H22" i="19"/>
  <c r="H23" i="19" s="1"/>
  <c r="J22" i="19"/>
  <c r="J23" i="19" s="1"/>
  <c r="D23" i="19"/>
  <c r="AF26" i="9"/>
  <c r="AF28" i="9" s="1"/>
  <c r="W28" i="9"/>
  <c r="AF25" i="7"/>
  <c r="AF27" i="7" s="1"/>
  <c r="AG9" i="14"/>
  <c r="AG9" i="12"/>
  <c r="I23" i="19"/>
  <c r="AG9" i="11"/>
  <c r="AG9" i="8"/>
  <c r="C22" i="1"/>
  <c r="C23" i="1" s="1"/>
  <c r="D22" i="1"/>
  <c r="D23" i="1" s="1"/>
  <c r="E22" i="1"/>
  <c r="E23" i="1" s="1"/>
  <c r="F22" i="1"/>
  <c r="G22" i="1"/>
  <c r="G23" i="1" s="1"/>
  <c r="H22" i="1"/>
  <c r="H23" i="1" s="1"/>
  <c r="I22" i="1"/>
  <c r="I23" i="1" s="1"/>
  <c r="J22" i="1"/>
  <c r="K22" i="1"/>
  <c r="K23" i="1" s="1"/>
  <c r="L22" i="1"/>
  <c r="L23" i="1" s="1"/>
  <c r="M22" i="1"/>
  <c r="M23" i="1" s="1"/>
  <c r="P23" i="1"/>
  <c r="Q22" i="1"/>
  <c r="Q23" i="1" s="1"/>
  <c r="R22" i="1"/>
  <c r="R23" i="1" s="1"/>
  <c r="S22" i="1"/>
  <c r="S23" i="1" s="1"/>
  <c r="T23" i="1"/>
  <c r="U22" i="1"/>
  <c r="U23" i="1" s="1"/>
  <c r="V22" i="1"/>
  <c r="V23" i="1" s="1"/>
  <c r="W23" i="1"/>
  <c r="X23" i="1"/>
  <c r="Y22" i="1"/>
  <c r="Y23" i="1" s="1"/>
  <c r="Z22" i="1"/>
  <c r="Z23" i="1" s="1"/>
  <c r="AA22" i="1"/>
  <c r="AA23" i="1" s="1"/>
  <c r="AB23" i="1"/>
  <c r="AC23" i="1"/>
  <c r="AD23" i="1"/>
  <c r="AE23" i="1"/>
  <c r="AF22" i="1"/>
  <c r="AF23" i="1" s="1"/>
  <c r="B22" i="1"/>
  <c r="B23" i="1" s="1"/>
  <c r="AG11" i="1"/>
  <c r="AH11" i="1" s="1"/>
  <c r="AG12" i="1"/>
  <c r="AH12" i="1" s="1"/>
  <c r="AG13" i="1"/>
  <c r="AH13" i="1" s="1"/>
  <c r="AG14" i="1"/>
  <c r="AH14" i="1" s="1"/>
  <c r="AG15" i="1"/>
  <c r="AH15" i="1" s="1"/>
  <c r="AG17" i="1"/>
  <c r="AH17" i="1" s="1"/>
  <c r="AG18" i="1"/>
  <c r="AH18" i="1" s="1"/>
  <c r="AG19" i="1"/>
  <c r="AH19" i="1" s="1"/>
  <c r="AG20" i="1"/>
  <c r="AH20" i="1" s="1"/>
  <c r="AG21" i="1"/>
  <c r="AH21" i="1" s="1"/>
  <c r="AG10" i="1"/>
  <c r="AH10" i="1" s="1"/>
  <c r="B19" i="19" l="1"/>
  <c r="N19" i="19" s="1"/>
  <c r="B14" i="19"/>
  <c r="N14" i="19" s="1"/>
  <c r="B18" i="19"/>
  <c r="N18" i="19" s="1"/>
  <c r="B13" i="19"/>
  <c r="N13" i="19" s="1"/>
  <c r="B22" i="19"/>
  <c r="B17" i="19"/>
  <c r="N17" i="19" s="1"/>
  <c r="B12" i="19"/>
  <c r="N12" i="19" s="1"/>
  <c r="B20" i="19"/>
  <c r="N20" i="19" s="1"/>
  <c r="B15" i="19"/>
  <c r="N15" i="19" s="1"/>
  <c r="B11" i="19"/>
  <c r="N11" i="19" s="1"/>
  <c r="B10" i="19"/>
  <c r="N10" i="19" s="1"/>
  <c r="AG22" i="6"/>
  <c r="AH22" i="6" s="1"/>
  <c r="AG22" i="5"/>
  <c r="F23" i="1"/>
  <c r="AG23" i="1" s="1"/>
  <c r="AG22" i="1"/>
  <c r="AH22" i="1" s="1"/>
  <c r="AH23" i="1" l="1"/>
  <c r="C22" i="19"/>
  <c r="C23" i="19" s="1"/>
  <c r="AH22" i="5"/>
  <c r="B23" i="19"/>
  <c r="N22" i="19"/>
  <c r="N23" i="19" s="1"/>
  <c r="W26" i="1"/>
  <c r="AF26" i="5"/>
  <c r="AF28" i="5" s="1"/>
  <c r="W26" i="5"/>
  <c r="W28" i="5" s="1"/>
  <c r="AF26" i="6"/>
  <c r="AF28" i="6" s="1"/>
  <c r="W26" i="6"/>
  <c r="W28" i="6" s="1"/>
  <c r="H29" i="19"/>
  <c r="I28" i="1"/>
  <c r="C28" i="19" s="1"/>
  <c r="I27" i="1"/>
  <c r="C27" i="19" s="1"/>
  <c r="O16" i="19" l="1"/>
  <c r="O21" i="19"/>
  <c r="P27" i="5"/>
  <c r="P28" i="5" s="1"/>
  <c r="P27" i="6" s="1"/>
  <c r="P28" i="6" s="1"/>
  <c r="P26" i="7" s="1"/>
  <c r="P27" i="7" s="1"/>
  <c r="H26" i="19"/>
  <c r="O10" i="19"/>
  <c r="O19" i="19"/>
  <c r="O13" i="19"/>
  <c r="O17" i="19"/>
  <c r="O14" i="19"/>
  <c r="O20" i="19"/>
  <c r="O12" i="19"/>
  <c r="O18" i="19"/>
  <c r="O22" i="19"/>
  <c r="O15" i="19"/>
  <c r="O11" i="19"/>
  <c r="I30" i="1"/>
  <c r="C8" i="1"/>
  <c r="D8" i="1" s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AA8" i="1" s="1"/>
  <c r="AB8" i="1" s="1"/>
  <c r="AC8" i="1" s="1"/>
  <c r="AD8" i="1" s="1"/>
  <c r="AE8" i="1" s="1"/>
  <c r="AF8" i="1" s="1"/>
  <c r="W29" i="5" l="1"/>
  <c r="W30" i="5" s="1"/>
  <c r="W29" i="6" s="1"/>
  <c r="W30" i="6" s="1"/>
  <c r="W28" i="7" s="1"/>
  <c r="W29" i="7" s="1"/>
  <c r="W29" i="8" s="1"/>
  <c r="AG9" i="1"/>
  <c r="O23" i="19"/>
  <c r="B9" i="19"/>
  <c r="N9" i="19" s="1"/>
  <c r="H27" i="19" l="1"/>
  <c r="AF30" i="1"/>
  <c r="W29" i="9"/>
  <c r="W30" i="8"/>
  <c r="C29" i="19"/>
  <c r="AF29" i="5" l="1"/>
  <c r="AF30" i="5" s="1"/>
  <c r="AF29" i="6" s="1"/>
  <c r="W29" i="14"/>
  <c r="W30" i="14" s="1"/>
  <c r="W29" i="15"/>
  <c r="W30" i="15" s="1"/>
  <c r="W29" i="12"/>
  <c r="W30" i="12" s="1"/>
  <c r="W29" i="13"/>
  <c r="W30" i="13" s="1"/>
  <c r="W29" i="10"/>
  <c r="W30" i="10" s="1"/>
  <c r="W29" i="11" s="1"/>
  <c r="W30" i="11" s="1"/>
  <c r="W30" i="9"/>
  <c r="C30" i="19"/>
  <c r="H28" i="19"/>
  <c r="AF28" i="7" l="1"/>
  <c r="AF29" i="7" s="1"/>
  <c r="AF29" i="8" s="1"/>
  <c r="AF30" i="8" s="1"/>
  <c r="AF30" i="9" s="1"/>
  <c r="AF29" i="13" s="1"/>
  <c r="AF30" i="13" s="1"/>
  <c r="AF30" i="6"/>
  <c r="AF29" i="14" l="1"/>
  <c r="AF30" i="14" s="1"/>
  <c r="AF29" i="12"/>
  <c r="AF30" i="12" s="1"/>
  <c r="AF30" i="10"/>
  <c r="AF29" i="15"/>
  <c r="AF30" i="15" s="1"/>
</calcChain>
</file>

<file path=xl/sharedStrings.xml><?xml version="1.0" encoding="utf-8"?>
<sst xmlns="http://schemas.openxmlformats.org/spreadsheetml/2006/main" count="696" uniqueCount="67">
  <si>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</si>
  <si>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</si>
  <si>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</si>
  <si>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</si>
  <si>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</si>
  <si>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</si>
  <si>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</si>
  <si>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</si>
  <si>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</si>
  <si>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</si>
  <si>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</si>
  <si>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</si>
  <si>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Absences</t>
  </si>
  <si>
    <t>AM</t>
  </si>
  <si>
    <t>Arrêt Maladie</t>
  </si>
  <si>
    <t>JF</t>
  </si>
  <si>
    <t>Jours Fériés</t>
  </si>
  <si>
    <t>CA</t>
  </si>
  <si>
    <t>Congés Annuels</t>
  </si>
  <si>
    <t>AA</t>
  </si>
  <si>
    <t>Autre Absence (récup, sans solde, etc.)</t>
  </si>
  <si>
    <t>Total des heures</t>
  </si>
  <si>
    <t>Total</t>
  </si>
  <si>
    <t>Total suppl</t>
  </si>
  <si>
    <t>Emploi à temps plein ou partiel</t>
  </si>
  <si>
    <t>Temps plein</t>
  </si>
  <si>
    <t>Nom du.de la salarié.e</t>
  </si>
  <si>
    <t>Poste occupé</t>
  </si>
  <si>
    <t>Aout</t>
  </si>
  <si>
    <t>TOTAL ANNEE</t>
  </si>
  <si>
    <t>Signature salarié.e</t>
  </si>
  <si>
    <t>Signature responsable</t>
  </si>
  <si>
    <t>Répartition (%)</t>
  </si>
  <si>
    <t>Total suppl M-1</t>
  </si>
  <si>
    <t>Total suppl M</t>
  </si>
  <si>
    <t>Total H Supp cumulés</t>
  </si>
  <si>
    <t>TOTAL JOUR</t>
  </si>
  <si>
    <t xml:space="preserve">en moyenne 18 jour de trvail à faire par mois. </t>
  </si>
  <si>
    <t>TOTAL DU MOIS 35h</t>
  </si>
  <si>
    <t>TOTAL DU MOIS CONTRAT CADRE</t>
  </si>
  <si>
    <t>TOTAL DU MOIS 39h</t>
  </si>
  <si>
    <t xml:space="preserve">Total des heures du mois </t>
  </si>
  <si>
    <t>Remplir le restant d'heure de l'année dernière</t>
  </si>
  <si>
    <t>Total des jours du mois</t>
  </si>
  <si>
    <t>Total des heures du mois</t>
  </si>
  <si>
    <t>Total de jour à faire an</t>
  </si>
  <si>
    <t>Total de jour restant</t>
  </si>
  <si>
    <t>Total JOUR</t>
  </si>
  <si>
    <t>RTT</t>
  </si>
  <si>
    <t xml:space="preserve">Ariane Bergeon </t>
  </si>
  <si>
    <t>Directrice</t>
  </si>
  <si>
    <t xml:space="preserve"> </t>
  </si>
  <si>
    <t>CP</t>
  </si>
  <si>
    <t xml:space="preserve">CP </t>
  </si>
  <si>
    <t>Total de jour à fairE Jusqu'au 15 mai</t>
  </si>
  <si>
    <t>*633</t>
  </si>
  <si>
    <t>&amp;</t>
  </si>
  <si>
    <t>Type d'action 1</t>
  </si>
  <si>
    <t>Projet 1</t>
  </si>
  <si>
    <t>ou Type d'action 2</t>
  </si>
  <si>
    <t>Projet 2</t>
  </si>
  <si>
    <t>ex 3</t>
  </si>
  <si>
    <t>Total en jour</t>
  </si>
  <si>
    <t>Total en heure</t>
  </si>
  <si>
    <r>
      <t xml:space="preserve">Ce fichier permet d’assurer le </t>
    </r>
    <r>
      <rPr>
        <b/>
        <sz val="11"/>
        <color theme="1"/>
        <rFont val="Calibri"/>
        <family val="2"/>
        <scheme val="minor"/>
      </rPr>
      <t>suivi du temps de travail des salariés</t>
    </r>
    <r>
      <rPr>
        <sz val="11"/>
        <color theme="1"/>
        <rFont val="Calibri"/>
        <family val="2"/>
        <scheme val="minor"/>
      </rPr>
      <t xml:space="preserve">, en distinguant le temps consacré à chaque </t>
    </r>
    <r>
      <rPr>
        <b/>
        <sz val="11"/>
        <color theme="1"/>
        <rFont val="Calibri"/>
        <family val="2"/>
        <scheme val="minor"/>
      </rPr>
      <t>projet, activité ou type de tâche</t>
    </r>
    <r>
      <rPr>
        <sz val="11"/>
        <color theme="1"/>
        <rFont val="Calibri"/>
        <family val="2"/>
        <scheme val="minor"/>
      </rPr>
      <t xml:space="preserve">. Il permet notamment de connaître le </t>
    </r>
    <r>
      <rPr>
        <b/>
        <sz val="11"/>
        <color theme="1"/>
        <rFont val="Calibri"/>
        <family val="2"/>
        <scheme val="minor"/>
      </rPr>
      <t>nombre d’heures réalisées sur chaque projet</t>
    </r>
    <r>
      <rPr>
        <sz val="11"/>
        <color theme="1"/>
        <rFont val="Calibri"/>
        <family val="2"/>
        <scheme val="minor"/>
      </rPr>
      <t xml:space="preserve">, de faciliter le suivi des temps de travail et de disposer d’une base pour les </t>
    </r>
    <r>
      <rPr>
        <b/>
        <sz val="11"/>
        <color theme="1"/>
        <rFont val="Calibri"/>
        <family val="2"/>
        <scheme val="minor"/>
      </rPr>
      <t>bilans et justificatifs des projets financés</t>
    </r>
    <r>
      <rPr>
        <sz val="11"/>
        <color theme="1"/>
        <rFont val="Calibri"/>
        <family val="2"/>
        <scheme val="minor"/>
      </rPr>
      <t>.</t>
    </r>
  </si>
  <si>
    <r>
      <t xml:space="preserve">Une </t>
    </r>
    <r>
      <rPr>
        <b/>
        <sz val="11"/>
        <color theme="1"/>
        <rFont val="Calibri"/>
        <family val="2"/>
        <scheme val="minor"/>
      </rPr>
      <t>page d’introduction</t>
    </r>
    <r>
      <rPr>
        <sz val="11"/>
        <color theme="1"/>
        <rFont val="Calibri"/>
        <family val="2"/>
        <scheme val="minor"/>
      </rPr>
      <t xml:space="preserve"> présente le fonctionnement du fichier et explique aux salariés comment renseigner leur feuille de temps.</t>
    </r>
  </si>
  <si>
    <t xml:space="preserve">Il permet aussi de gérer ces heures supplémentaires et ces congès en fonction de son type de contrat 35h, 39h et Contrat cadre.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</si>
</sst>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\ dd"/>
    <numFmt numFmtId="165" formatCode="_(* #,##0.00_);_(* \(#,##0.00\);_(* &quot;-&quot;??_);_(@_)"/>
    <numFmt numFmtId="166" formatCode="0.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79">
    <xf numFmtId="0" fontId="0" fillId="0" borderId="0" xfId="0"/>
    <xf numFmtId="14" fontId="0" fillId="0" borderId="0" xfId="0" applyNumberFormat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6" xfId="0" applyBorder="1"/>
    <xf numFmtId="164" fontId="0" fillId="0" borderId="6" xfId="0" applyNumberFormat="1" applyBorder="1"/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7" fillId="0" borderId="0" xfId="0" applyFont="1"/>
    <xf numFmtId="9" fontId="4" fillId="0" borderId="0" xfId="1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164" fontId="3" fillId="0" borderId="1" xfId="0" applyNumberFormat="1" applyFont="1" applyBorder="1" applyAlignment="1">
      <alignment textRotation="90"/>
    </xf>
    <xf numFmtId="164" fontId="3" fillId="0" borderId="2" xfId="0" applyNumberFormat="1" applyFont="1" applyBorder="1" applyAlignment="1">
      <alignment textRotation="90"/>
    </xf>
    <xf numFmtId="0" fontId="3" fillId="0" borderId="3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6" fillId="0" borderId="1" xfId="0" applyFont="1" applyBorder="1"/>
    <xf numFmtId="0" fontId="6" fillId="0" borderId="6" xfId="0" applyFont="1" applyBorder="1"/>
    <xf numFmtId="10" fontId="0" fillId="0" borderId="1" xfId="0" applyNumberFormat="1" applyBorder="1"/>
    <xf numFmtId="10" fontId="0" fillId="0" borderId="3" xfId="0" applyNumberFormat="1" applyBorder="1"/>
    <xf numFmtId="166" fontId="0" fillId="0" borderId="1" xfId="0" applyNumberFormat="1" applyBorder="1"/>
    <xf numFmtId="0" fontId="0" fillId="0" borderId="9" xfId="0" applyBorder="1"/>
    <xf numFmtId="0" fontId="8" fillId="0" borderId="0" xfId="0" applyFont="1"/>
    <xf numFmtId="0" fontId="6" fillId="4" borderId="11" xfId="0" applyFont="1" applyFill="1" applyBorder="1"/>
    <xf numFmtId="0" fontId="6" fillId="0" borderId="10" xfId="0" applyFont="1" applyBorder="1"/>
    <xf numFmtId="0" fontId="6" fillId="4" borderId="10" xfId="0" applyFont="1" applyFill="1" applyBorder="1"/>
    <xf numFmtId="0" fontId="6" fillId="0" borderId="12" xfId="0" applyFont="1" applyBorder="1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9" fontId="4" fillId="0" borderId="1" xfId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3">
    <cellStyle name="Milliers 2" xfId="2" xr:uid="{7B7DC941-54A8-475B-9D31-05B1B4D2F80F}"/>
    <cellStyle name="Normal" xfId="0" builtinId="0"/>
    <cellStyle name="Pourcentage" xfId="1" builtinId="5"/>
  </cellStyles>
  <dxfs count="127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  <dxf>
      <numFmt numFmtId="164" formatCode="ddd\ dd"/>
      <alignment horizontal="general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Drop" dropStyle="combo" dx="26" fmlaLink="$AM$1" fmlaRange="$AN$1:$AN$14" noThreeD="1" sel="1" val="0"/>
</file>

<file path=xl/ctrlProps/ctrlProp2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3.xml><?xml version="1.0" encoding="utf-8"?>
<formControlPr xmlns="http://schemas.microsoft.com/office/spreadsheetml/2009/9/main" objectType="Drop" dropStyle="combo" dx="26" fmlaLink="$AM$1" fmlaRange="$AN$1:$AN$14" noThreeD="1" sel="2" val="0"/>
</file>

<file path=xl/ctrlProps/ctrlProp4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5.xml><?xml version="1.0" encoding="utf-8"?>
<formControlPr xmlns="http://schemas.microsoft.com/office/spreadsheetml/2009/9/main" objectType="Drop" dropStyle="combo" dx="26" fmlaLink="$AM$1" fmlaRange="$AN$1:$AN$14" noThreeD="1" sel="3" val="0"/>
</file>

<file path=xl/ctrlProps/ctrlProp6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7.xml><?xml version="1.0" encoding="utf-8"?>
<formControlPr xmlns="http://schemas.microsoft.com/office/spreadsheetml/2009/9/main" objectType="Drop" dropStyle="combo" dx="26" fmlaLink="$AM$1" fmlaRange="$AN$1:$AN$14" noThreeD="1" sel="4" val="0"/>
</file>

<file path=xl/ctrlProps/ctrlProp8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9.xml><?xml version="1.0" encoding="utf-8"?>
<formControlPr xmlns="http://schemas.microsoft.com/office/spreadsheetml/2009/9/main" objectType="Drop" dropStyle="combo" dx="26" fmlaLink="$AM$1" fmlaRange="$AN$1:$AN$14" noThreeD="1" sel="5" val="0"/>
</file>

<file path=xl/ctrlProps/ctrlProp10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11.xml><?xml version="1.0" encoding="utf-8"?>
<formControlPr xmlns="http://schemas.microsoft.com/office/spreadsheetml/2009/9/main" objectType="Drop" dropStyle="combo" dx="26" fmlaLink="$AM$1" fmlaRange="$AN$1:$AN$14" noThreeD="1" sel="6" val="0"/>
</file>

<file path=xl/ctrlProps/ctrlProp12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13.xml><?xml version="1.0" encoding="utf-8"?>
<formControlPr xmlns="http://schemas.microsoft.com/office/spreadsheetml/2009/9/main" objectType="Drop" dropStyle="combo" dx="26" fmlaLink="$AM$1" fmlaRange="$AN$1:$AN$14" noThreeD="1" sel="7" val="0"/>
</file>

<file path=xl/ctrlProps/ctrlProp14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15.xml><?xml version="1.0" encoding="utf-8"?>
<formControlPr xmlns="http://schemas.microsoft.com/office/spreadsheetml/2009/9/main" objectType="Drop" dropStyle="combo" dx="26" fmlaLink="$AM$1" fmlaRange="$AN$1:$AN$15" noThreeD="1" sel="8" val="0"/>
</file>

<file path=xl/ctrlProps/ctrlProp16.xml><?xml version="1.0" encoding="utf-8"?>
<formControlPr xmlns="http://schemas.microsoft.com/office/spreadsheetml/2009/9/main" objectType="Drop" dropStyle="combo" dx="26" fmlaLink="$AM$2" fmlaRange="$AO$1:$AO$15" noThreeD="1" sel="2" val="0"/>
</file>

<file path=xl/ctrlProps/ctrlProp17.xml><?xml version="1.0" encoding="utf-8"?>
<formControlPr xmlns="http://schemas.microsoft.com/office/spreadsheetml/2009/9/main" objectType="Drop" dropStyle="combo" dx="26" fmlaLink="$AM$1" fmlaRange="$AN$1:$AN$14" noThreeD="1" sel="9" val="5"/>
</file>

<file path=xl/ctrlProps/ctrlProp18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19.xml><?xml version="1.0" encoding="utf-8"?>
<formControlPr xmlns="http://schemas.microsoft.com/office/spreadsheetml/2009/9/main" objectType="Drop" dropStyle="combo" dx="26" fmlaLink="$AM$1" fmlaRange="$AN$1:$AN$14" noThreeD="1" sel="10" val="5"/>
</file>

<file path=xl/ctrlProps/ctrlProp20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21.xml><?xml version="1.0" encoding="utf-8"?>
<formControlPr xmlns="http://schemas.microsoft.com/office/spreadsheetml/2009/9/main" objectType="Drop" dropStyle="combo" dx="26" fmlaLink="$AM$1" fmlaRange="$AN$1:$AN$14" noThreeD="1" sel="11" val="6"/>
</file>

<file path=xl/ctrlProps/ctrlProp22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23.xml><?xml version="1.0" encoding="utf-8"?>
<formControlPr xmlns="http://schemas.microsoft.com/office/spreadsheetml/2009/9/main" objectType="Drop" dropStyle="combo" dx="26" fmlaLink="$AM$1" fmlaRange="$AN$1:$AN$14" noThreeD="1" sel="12" val="6"/>
</file>

<file path=xl/ctrlProps/ctrlProp24.xml><?xml version="1.0" encoding="utf-8"?>
<formControlPr xmlns="http://schemas.microsoft.com/office/spreadsheetml/2009/9/main" objectType="Drop" dropStyle="combo" dx="26" fmlaLink="$AM$2" fmlaRange="$AO$1:$AO$14" noThreeD="1" sel="2" val="0"/>
</file>

<file path=xl/ctrlProps/ctrlProp25.xml><?xml version="1.0" encoding="utf-8"?>
<formControlPr xmlns="http://schemas.microsoft.com/office/spreadsheetml/2009/9/main" objectType="Drop" dropStyle="combo" dx="26" fmlaLink="$AM$1" fmlaRange="$AN$1:$AN$14" noThreeD="1" sel="0" val="0"/>
</file>

<file path=xl/ctrlProps/ctrlProp26.xml><?xml version="1.0" encoding="utf-8"?>
<formControlPr xmlns="http://schemas.microsoft.com/office/spreadsheetml/2009/9/main" objectType="Drop" dropStyle="combo" dx="26" fmlaLink="$AM$2" fmlaRange="$AO$1:$AO$14" noThreeD="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</xdr:colOff>
      <xdr:row>0</xdr:row>
      <xdr:rowOff>228600</xdr:rowOff>
    </xdr:from>
    <xdr:to>
      <xdr:col>0</xdr:col>
      <xdr:colOff>1325880</xdr:colOff>
      <xdr:row>0</xdr:row>
      <xdr:rowOff>1253617</xdr:rowOff>
    </xdr:to>
    <xdr:pic>
      <xdr:nvPicPr>
        <xdr:cNvPr id="2" name="image1.png" descr="Une image contenant Police, Graphique, logo, graphisme&#10;&#10;Le contenu généré par l’IA peut être incorrect.">
          <a:extLst>
            <a:ext uri="{FF2B5EF4-FFF2-40B4-BE49-F238E27FC236}">
              <a16:creationId xmlns:a16="http://schemas.microsoft.com/office/drawing/2014/main" id="{190FD6FD-6321-4F8E-8475-EBAF7A806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215" y="228600"/>
          <a:ext cx="1129665" cy="1025017"/>
        </a:xfrm>
        <a:prstGeom prst="rect">
          <a:avLst/>
        </a:prstGeom>
      </xdr:spPr>
    </xdr:pic>
    <xdr:clientData/>
  </xdr:twoCellAnchor>
  <xdr:twoCellAnchor editAs="oneCell">
    <xdr:from>
      <xdr:col>0</xdr:col>
      <xdr:colOff>1455421</xdr:colOff>
      <xdr:row>0</xdr:row>
      <xdr:rowOff>173355</xdr:rowOff>
    </xdr:from>
    <xdr:to>
      <xdr:col>0</xdr:col>
      <xdr:colOff>2295526</xdr:colOff>
      <xdr:row>0</xdr:row>
      <xdr:rowOff>1269805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304C235-A0D3-45ED-BE08-CBBEB0F15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5421" y="173355"/>
          <a:ext cx="840105" cy="1096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31</xdr:col>
      <xdr:colOff>28576</xdr:colOff>
      <xdr:row>0</xdr:row>
      <xdr:rowOff>152400</xdr:rowOff>
    </xdr:from>
    <xdr:to>
      <xdr:col>32</xdr:col>
      <xdr:colOff>553933</xdr:colOff>
      <xdr:row>4</xdr:row>
      <xdr:rowOff>167640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DE509EA-105D-4E6A-B565-2B3B3D732C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9201151" y="152400"/>
          <a:ext cx="815340" cy="7296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806384-DDA9-4C7B-B057-A344E0E85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6146" name="Drop Dow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FEC6FA-6C64-4750-89DB-90ED2329D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15240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C716907-E8B0-4A8A-B866-91B12F43C3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8194" name="Drop Dow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04EDCE-0816-4AD1-8873-F418CFA2A8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6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9218" name="Drop Dow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6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15240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960B31E-6D0E-4596-B753-54C1F159F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0241" name="Drop Dow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7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6AFA70-7F20-4289-90DE-633DA7C021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8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1266" name="Drop Dow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8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26E679-258E-4C23-B458-FC2F9E410B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2289" name="Drop Dow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9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2290" name="Drop Dow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9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15240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DA2397D-7B3D-43B4-A7B5-9881704D27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A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3314" name="Drop Dow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A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8E93D0-9E78-4A43-B91C-6CC5F94761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4337" name="Drop Dow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B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4338" name="Drop Dow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B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15240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B6CE94-425C-4A2D-BEB6-8B9BD60D77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5361" name="Drop Dow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C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5362" name="Drop Dow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C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28</xdr:col>
      <xdr:colOff>121921</xdr:colOff>
      <xdr:row>1</xdr:row>
      <xdr:rowOff>7620</xdr:rowOff>
    </xdr:from>
    <xdr:to>
      <xdr:col>32</xdr:col>
      <xdr:colOff>1</xdr:colOff>
      <xdr:row>5</xdr:row>
      <xdr:rowOff>15240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F47FEFA-ECFA-4D7F-A4AB-B6B94D6EFD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8526781" y="190500"/>
          <a:ext cx="800100" cy="7315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175260</xdr:rowOff>
        </xdr:from>
        <xdr:to>
          <xdr:col>0</xdr:col>
          <xdr:colOff>1280160</xdr:colOff>
          <xdr:row>3</xdr:row>
          <xdr:rowOff>0</xdr:rowOff>
        </xdr:to>
        <xdr:sp macro="" textlink="">
          <xdr:nvSpPr>
            <xdr:cNvPr id="17409" name="Drop Dow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D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1280160</xdr:colOff>
          <xdr:row>2</xdr:row>
          <xdr:rowOff>0</xdr:rowOff>
        </xdr:to>
        <xdr:sp macro="" textlink="">
          <xdr:nvSpPr>
            <xdr:cNvPr id="17410" name="Drop Dow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D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13</xdr:col>
      <xdr:colOff>701041</xdr:colOff>
      <xdr:row>1</xdr:row>
      <xdr:rowOff>99060</xdr:rowOff>
    </xdr:from>
    <xdr:to>
      <xdr:col>14</xdr:col>
      <xdr:colOff>800101</xdr:colOff>
      <xdr:row>5</xdr:row>
      <xdr:rowOff>91440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4A7F1B0-56B7-458E-922E-BB6AE91E7B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33" t="9061" r="4750" b="3948"/>
        <a:stretch/>
      </xdr:blipFill>
      <xdr:spPr>
        <a:xfrm>
          <a:off x="9517381" y="281940"/>
          <a:ext cx="800100" cy="7315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079C28-D0C6-47AF-84F8-C49C32AFCA90}" name="Tableau1" displayName="Tableau1" ref="A8:AH23" headerRowCount="0" headerRowDxfId="1224" tableBorderDxfId="1223">
  <tableColumns count="34">
    <tableColumn id="1" xr3:uid="{80CE73F0-29B0-4A19-94FD-AD9153CE4435}" name="Colonne1" totalsRowLabel="Total" dataDxfId="1222" totalsRowDxfId="1221"/>
    <tableColumn id="2" xr3:uid="{3E1E2722-25BA-4F25-9367-A38C7181AD84}" name="Colonne2" headerRowDxfId="1220" dataDxfId="1219" totalsRowDxfId="1218"/>
    <tableColumn id="3" xr3:uid="{87EDEEF8-199D-40CB-BE6F-BC849875633D}" name="Colonne3" headerRowDxfId="1217" dataDxfId="1216" totalsRowDxfId="1215"/>
    <tableColumn id="4" xr3:uid="{53507D51-034B-41DE-AF38-2D32AE8D596B}" name="Colonne4" headerRowDxfId="1214" dataDxfId="1213" totalsRowDxfId="1212"/>
    <tableColumn id="5" xr3:uid="{95073B89-EA1C-4577-BC1D-271C45888042}" name="Colonne5" totalsRowFunction="sum" headerRowDxfId="1211" dataDxfId="1210" totalsRowDxfId="1209"/>
    <tableColumn id="6" xr3:uid="{45EF7BCD-E9AB-423E-BCFE-2C78B72CC687}" name="Colonne6" headerRowDxfId="1208" dataDxfId="1207" totalsRowDxfId="1206"/>
    <tableColumn id="7" xr3:uid="{E954E19E-3E16-4387-8B4A-34BAD9E8266B}" name="Colonne7" headerRowDxfId="1205" dataDxfId="1204" totalsRowDxfId="1203"/>
    <tableColumn id="8" xr3:uid="{3CC3D7B9-B62D-488F-8D7C-7E6D66537FB7}" name="Colonne8" headerRowDxfId="1202" dataDxfId="1201" totalsRowDxfId="1200"/>
    <tableColumn id="9" xr3:uid="{862D061A-4B7F-4F50-B88B-CA2C703540E3}" name="Colonne9" headerRowDxfId="1199" dataDxfId="1198" totalsRowDxfId="1197"/>
    <tableColumn id="10" xr3:uid="{A77A8E0E-640D-4075-97A2-22BB8C0D6617}" name="Colonne10" headerRowDxfId="1196" dataDxfId="1195" totalsRowDxfId="1194"/>
    <tableColumn id="11" xr3:uid="{442F20C4-D7DB-4F35-8B87-2A5B4A9F2EF4}" name="Colonne11" headerRowDxfId="1193" dataDxfId="1192" totalsRowDxfId="1191"/>
    <tableColumn id="12" xr3:uid="{417AB901-C8CF-4C76-BEA6-9CA03BF37E9B}" name="Colonne12" headerRowDxfId="1190" dataDxfId="1189" totalsRowDxfId="1188"/>
    <tableColumn id="13" xr3:uid="{D1EFF419-238D-4F9D-AD9F-DB9BAE4FA6A9}" name="Colonne13" headerRowDxfId="1187" dataDxfId="1186" totalsRowDxfId="1185"/>
    <tableColumn id="14" xr3:uid="{6FFAD357-A624-469C-8060-7F99148EBFA3}" name="Colonne14" headerRowDxfId="1184" dataDxfId="1183" totalsRowDxfId="1182"/>
    <tableColumn id="15" xr3:uid="{B25DE6A0-4925-445B-A333-D3C72AD4A730}" name="Colonne15" headerRowDxfId="1181" dataDxfId="1180" totalsRowDxfId="1179"/>
    <tableColumn id="16" xr3:uid="{E94C2A5C-3605-4E53-8BD3-33C18945A9E8}" name="Colonne16" headerRowDxfId="1178" dataDxfId="1177" totalsRowDxfId="1176"/>
    <tableColumn id="17" xr3:uid="{027012C9-BFC4-4CD1-B98A-ECD32CD11771}" name="Colonne17" headerRowDxfId="1175" dataDxfId="1174" totalsRowDxfId="1173"/>
    <tableColumn id="18" xr3:uid="{67196180-5F21-4D75-96C5-E359CFD07A15}" name="Colonne18" headerRowDxfId="1172" dataDxfId="1171" totalsRowDxfId="1170"/>
    <tableColumn id="19" xr3:uid="{A47AF2E5-C0B4-4999-B096-D28172BB6BB4}" name="Colonne19" headerRowDxfId="1169" dataDxfId="1168" totalsRowDxfId="1167"/>
    <tableColumn id="20" xr3:uid="{00FC19FF-C6F6-4EA7-8BB4-3450F53A0AE1}" name="Colonne20" headerRowDxfId="1166" dataDxfId="1165" totalsRowDxfId="1164"/>
    <tableColumn id="21" xr3:uid="{AB05FD3E-04D4-49EE-A841-18E5C6D1AAC2}" name="Colonne21" headerRowDxfId="1163" dataDxfId="1162" totalsRowDxfId="1161"/>
    <tableColumn id="22" xr3:uid="{A5C45837-5C24-4274-863B-BAD819B88CFD}" name="Colonne22" headerRowDxfId="1160" dataDxfId="1159" totalsRowDxfId="1158"/>
    <tableColumn id="23" xr3:uid="{862D169C-BE99-4DCB-91B7-E9BAE4E407E6}" name="Colonne23" headerRowDxfId="1157" dataDxfId="1156" totalsRowDxfId="1155"/>
    <tableColumn id="24" xr3:uid="{FF4BE1AC-E08B-4334-885E-7235D9F661BA}" name="Colonne24" headerRowDxfId="1154" dataDxfId="1153" totalsRowDxfId="1152"/>
    <tableColumn id="25" xr3:uid="{916981A2-BE0C-4856-8135-81FEC0AA8E2A}" name="Colonne25" headerRowDxfId="1151" dataDxfId="1150" totalsRowDxfId="1149"/>
    <tableColumn id="26" xr3:uid="{56E764BD-99A5-404F-A8D0-A2F80610D674}" name="Colonne26" headerRowDxfId="1148" dataDxfId="1147" totalsRowDxfId="1146"/>
    <tableColumn id="27" xr3:uid="{C52C924B-2E8E-406E-BF9B-85594B80318F}" name="Colonne27" headerRowDxfId="1145" dataDxfId="1144" totalsRowDxfId="1143"/>
    <tableColumn id="28" xr3:uid="{AD1176E6-9F79-4E40-8358-1064FAE0EC25}" name="Colonne28" headerRowDxfId="1142" dataDxfId="1141" totalsRowDxfId="1140"/>
    <tableColumn id="29" xr3:uid="{FF40460D-EA09-4F37-822F-EFD23CBC94B4}" name="Colonne29" headerRowDxfId="1139" dataDxfId="1138" totalsRowDxfId="1137"/>
    <tableColumn id="30" xr3:uid="{E2575B6E-4A5C-4FD4-907C-0AB9D936D332}" name="Colonne30" headerRowDxfId="1136" dataDxfId="1135" totalsRowDxfId="1134"/>
    <tableColumn id="31" xr3:uid="{93CF6305-39FE-4DCE-A7CB-4ACED709B8CF}" name="Colonne31" headerRowDxfId="1133" dataDxfId="1132" totalsRowDxfId="1131"/>
    <tableColumn id="32" xr3:uid="{C71F277D-5B1A-4D5C-8E84-4F77004E7243}" name="Colonne32" headerRowDxfId="1130" dataDxfId="1129" totalsRowDxfId="1128"/>
    <tableColumn id="34" xr3:uid="{814B90B5-BF9E-49C9-B9C4-6F77E518521A}" name="Colonne33" totalsRowFunction="count" headerRowDxfId="1127" dataDxfId="1126" totalsRowDxfId="1125"/>
    <tableColumn id="33" xr3:uid="{6B03D4F9-225C-4247-A9E0-602C80C3B6BB}" name="Colonne34" headerRowDxfId="1124" dataDxfId="1123" totalsRowDxfId="1122"/>
  </tableColumns>
  <tableStyleInfo name="TableStyleMedium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57091BB-45DF-4104-A3AF-70FD228B512C}" name="Tableau14" displayName="Tableau14" ref="A8:AH23" headerRowCount="0" headerRowDxfId="1121" tableBorderDxfId="1120">
  <tableColumns count="34">
    <tableColumn id="1" xr3:uid="{D36BA1A8-7967-4534-AD05-FE5A154F08FC}" name="Colonne1" totalsRowLabel="Total" dataDxfId="1119" totalsRowDxfId="1118"/>
    <tableColumn id="2" xr3:uid="{333EE1F4-CCAF-4610-BA3C-7AB35F8FADA0}" name="Colonne2" headerRowDxfId="1117" dataDxfId="1116" totalsRowDxfId="1115"/>
    <tableColumn id="3" xr3:uid="{DC5603B3-5E30-4D42-A941-B0DFA5C4D1E2}" name="Colonne3" headerRowDxfId="1114" dataDxfId="1113" totalsRowDxfId="1112"/>
    <tableColumn id="4" xr3:uid="{7B049B50-179F-4B7F-AE84-A79E85E53930}" name="Colonne4" headerRowDxfId="1111" dataDxfId="1110" totalsRowDxfId="1109"/>
    <tableColumn id="5" xr3:uid="{E5FB7986-A176-4A97-BBF6-459BF3B89789}" name="Colonne5" totalsRowFunction="sum" headerRowDxfId="1108" dataDxfId="1107" totalsRowDxfId="1106"/>
    <tableColumn id="6" xr3:uid="{29238CF0-2678-43FA-A841-151DA16DF94C}" name="Colonne6" headerRowDxfId="1105" dataDxfId="1104" totalsRowDxfId="1103"/>
    <tableColumn id="7" xr3:uid="{D5EDBDF6-F99D-4428-A41A-839E75AE084C}" name="Colonne7" headerRowDxfId="1102" dataDxfId="1101" totalsRowDxfId="1100"/>
    <tableColumn id="8" xr3:uid="{1CC69902-79AC-4CDE-85BE-6502E35EBA39}" name="Colonne8" headerRowDxfId="1099" dataDxfId="1098" totalsRowDxfId="1097"/>
    <tableColumn id="9" xr3:uid="{60B18161-9E66-4B78-B7DA-72002B33E4AE}" name="Colonne9" headerRowDxfId="1096" dataDxfId="1095" totalsRowDxfId="1094"/>
    <tableColumn id="10" xr3:uid="{757167F1-773E-45A7-AA78-055291F32339}" name="Colonne10" headerRowDxfId="1093" dataDxfId="1092" totalsRowDxfId="1091"/>
    <tableColumn id="11" xr3:uid="{B70E400E-FC34-4975-8CFF-6FAE7B9B76E1}" name="Colonne11" headerRowDxfId="1090" dataDxfId="1089" totalsRowDxfId="1088"/>
    <tableColumn id="12" xr3:uid="{BE4B7096-1752-4B0C-A801-7420B8CF7A86}" name="Colonne12" headerRowDxfId="1087" dataDxfId="1086" totalsRowDxfId="1085"/>
    <tableColumn id="13" xr3:uid="{6ECCD60B-C158-4B86-BC7B-A2E74B00AAD5}" name="Colonne13" headerRowDxfId="1084" dataDxfId="1083" totalsRowDxfId="1082"/>
    <tableColumn id="14" xr3:uid="{D88D03EF-925B-4734-A910-46A237664085}" name="Colonne14" headerRowDxfId="1081" dataDxfId="1080" totalsRowDxfId="1079"/>
    <tableColumn id="15" xr3:uid="{568D21FE-F95E-438C-8E65-214E21505F54}" name="Colonne15" headerRowDxfId="1078" dataDxfId="1077" totalsRowDxfId="1076"/>
    <tableColumn id="16" xr3:uid="{D97EB944-81BF-4053-B972-FAC775ACBDEC}" name="Colonne16" headerRowDxfId="1075" dataDxfId="1074" totalsRowDxfId="1073"/>
    <tableColumn id="17" xr3:uid="{470BD93D-B87C-4FEA-80CF-E60DD5B04A7F}" name="Colonne17" headerRowDxfId="1072" dataDxfId="1071" totalsRowDxfId="1070"/>
    <tableColumn id="18" xr3:uid="{B8C67C42-5A3F-4B98-9C0A-830131828EE0}" name="Colonne18" headerRowDxfId="1069" dataDxfId="1068" totalsRowDxfId="1067"/>
    <tableColumn id="19" xr3:uid="{692EF70A-040C-4A51-B779-F118D2A6766E}" name="Colonne19" headerRowDxfId="1066" dataDxfId="1065" totalsRowDxfId="1064"/>
    <tableColumn id="20" xr3:uid="{1B20438F-4DB0-4CDB-A9A0-0AF37DC6F82B}" name="Colonne20" headerRowDxfId="1063" dataDxfId="1062" totalsRowDxfId="1061"/>
    <tableColumn id="21" xr3:uid="{58161AA7-00C5-4DBE-B415-BB671A306CBC}" name="Colonne21" headerRowDxfId="1060" dataDxfId="1059" totalsRowDxfId="1058"/>
    <tableColumn id="22" xr3:uid="{BD5EFC53-67A0-4FFA-A098-660F5E015D16}" name="Colonne22" headerRowDxfId="1057" dataDxfId="1056" totalsRowDxfId="1055"/>
    <tableColumn id="23" xr3:uid="{AF9E9B59-EB2C-487E-93A8-78814251C1BE}" name="Colonne23" headerRowDxfId="1054" dataDxfId="1053" totalsRowDxfId="1052"/>
    <tableColumn id="24" xr3:uid="{B2E7A8E3-38BC-472C-8096-380447CE8DC5}" name="Colonne24" headerRowDxfId="1051" dataDxfId="1050" totalsRowDxfId="1049"/>
    <tableColumn id="25" xr3:uid="{958C6BCA-EC7B-4F53-A765-62EDA0A87C87}" name="Colonne25" headerRowDxfId="1048" dataDxfId="1047" totalsRowDxfId="1046"/>
    <tableColumn id="26" xr3:uid="{CA2E6F89-5C66-4DF3-A476-C25B07B9E119}" name="Colonne26" headerRowDxfId="1045" dataDxfId="1044" totalsRowDxfId="1043"/>
    <tableColumn id="27" xr3:uid="{B41B16F8-5AB7-490A-BB38-C9857D47D6E8}" name="Colonne27" headerRowDxfId="1042" dataDxfId="1041" totalsRowDxfId="1040"/>
    <tableColumn id="28" xr3:uid="{A252055D-D080-4C40-9E43-F3C97836BB35}" name="Colonne28" headerRowDxfId="1039" dataDxfId="1038" totalsRowDxfId="1037"/>
    <tableColumn id="29" xr3:uid="{63E43BCB-DB43-44B3-870A-1E06D49B0F23}" name="Colonne29" headerRowDxfId="1036" dataDxfId="1035" totalsRowDxfId="1034"/>
    <tableColumn id="30" xr3:uid="{77E97716-BBA5-46C1-86E4-C0F508ACF032}" name="Colonne30" headerRowDxfId="1033" dataDxfId="1032" totalsRowDxfId="1031"/>
    <tableColumn id="31" xr3:uid="{BD080EEF-EEDE-4DB9-87AF-CD842D901444}" name="Colonne31" headerRowDxfId="1030" dataDxfId="1029" totalsRowDxfId="1028"/>
    <tableColumn id="32" xr3:uid="{2F4473B8-0DEC-46D5-B300-9BDB91B0EEF8}" name="Colonne32" headerRowDxfId="1027" dataDxfId="1026" totalsRowDxfId="1025"/>
    <tableColumn id="34" xr3:uid="{63C9AEC7-9196-42AF-A3CD-92056FC5A784}" name="Colonne33" totalsRowFunction="count" headerRowDxfId="1024" dataDxfId="1023" totalsRowDxfId="1022"/>
    <tableColumn id="33" xr3:uid="{74566EF9-A054-4012-9C6B-6271DBB375ED}" name="Colonne34" headerRowDxfId="1021" dataDxfId="1020" totalsRowDxfId="1019">
      <calculatedColumnFormula>ROUNDUP(Tableau1[[#This Row],[Colonne33]]/7,1)</calculatedColumnFormula>
    </tableColumn>
  </tableColumns>
  <tableStyleInfo name="TableStyleMedium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C48A7DC-1374-49A3-AE15-6E4E82E8725E}" name="Tableau145" displayName="Tableau145" ref="A8:AH23" headerRowCount="0" headerRowDxfId="1018" tableBorderDxfId="1017">
  <tableColumns count="34">
    <tableColumn id="1" xr3:uid="{1D6E72C7-E65D-4137-BD45-5486A1263BDE}" name="Colonne1" totalsRowLabel="Total" dataDxfId="1016" totalsRowDxfId="1015"/>
    <tableColumn id="2" xr3:uid="{EFA8D042-62AD-496D-974E-905C0AB5918B}" name="Colonne2" headerRowDxfId="1014" dataDxfId="1013" totalsRowDxfId="1012"/>
    <tableColumn id="3" xr3:uid="{B156B70E-776E-4887-BD42-9791E149BC3F}" name="Colonne3" headerRowDxfId="1011" dataDxfId="1010" totalsRowDxfId="1009"/>
    <tableColumn id="4" xr3:uid="{875BDC74-004A-420F-A5A0-58AE022E2A3B}" name="Colonne4" headerRowDxfId="1008" dataDxfId="1007" totalsRowDxfId="1006"/>
    <tableColumn id="5" xr3:uid="{104D5062-3433-438E-84A1-A484443B8A44}" name="Colonne5" totalsRowFunction="sum" headerRowDxfId="1005" dataDxfId="1004" totalsRowDxfId="1003"/>
    <tableColumn id="6" xr3:uid="{94D2AA47-660C-4198-AAD7-AC2D57F81437}" name="Colonne6" headerRowDxfId="1002" dataDxfId="1001" totalsRowDxfId="1000"/>
    <tableColumn id="7" xr3:uid="{2A8FEEA4-7E32-4434-B760-83EFD6D66EA8}" name="Colonne7" headerRowDxfId="999" dataDxfId="998" totalsRowDxfId="997"/>
    <tableColumn id="8" xr3:uid="{EC9940F1-2035-4CF5-AF75-1FFA2DC0C1C0}" name="Colonne8" headerRowDxfId="996" dataDxfId="995" totalsRowDxfId="994"/>
    <tableColumn id="9" xr3:uid="{7FE9173E-79A4-45EB-9596-6DE59327D316}" name="Colonne9" headerRowDxfId="993" dataDxfId="992" totalsRowDxfId="991"/>
    <tableColumn id="10" xr3:uid="{7DE3340F-3F0C-4F76-8F73-C27B43D891D1}" name="Colonne10" headerRowDxfId="990" dataDxfId="989" totalsRowDxfId="988"/>
    <tableColumn id="11" xr3:uid="{5F00A0C8-B30B-4BDD-8E06-003A776B2315}" name="Colonne11" headerRowDxfId="987" dataDxfId="986" totalsRowDxfId="985"/>
    <tableColumn id="12" xr3:uid="{E4330281-E7C9-4C5D-8BFC-EE92E410D47C}" name="Colonne12" headerRowDxfId="984" dataDxfId="983" totalsRowDxfId="982"/>
    <tableColumn id="13" xr3:uid="{6DB23B1C-007E-482B-9380-2C24AB415826}" name="Colonne13" headerRowDxfId="981" dataDxfId="980" totalsRowDxfId="979"/>
    <tableColumn id="14" xr3:uid="{B43EF367-D839-48E3-8952-A71DE3D8C93A}" name="Colonne14" headerRowDxfId="978" dataDxfId="977" totalsRowDxfId="976"/>
    <tableColumn id="15" xr3:uid="{B93B9508-2662-40E0-80A5-C2ACFB9A9B95}" name="Colonne15" headerRowDxfId="975" dataDxfId="974" totalsRowDxfId="973"/>
    <tableColumn id="16" xr3:uid="{ED93BEA1-B39D-4863-B032-E5FAE7127AFB}" name="Colonne16" headerRowDxfId="972" dataDxfId="971" totalsRowDxfId="970"/>
    <tableColumn id="17" xr3:uid="{9A175AAB-A954-4B48-BA88-5C5D25951CDE}" name="Colonne17" headerRowDxfId="969" dataDxfId="968" totalsRowDxfId="967"/>
    <tableColumn id="18" xr3:uid="{08ADD6A3-D370-4C5E-AF1D-E77188427E26}" name="Colonne18" headerRowDxfId="966" dataDxfId="965" totalsRowDxfId="964"/>
    <tableColumn id="19" xr3:uid="{5668E6EA-16E7-4C4B-AED2-BE38E048D00C}" name="Colonne19" headerRowDxfId="963" dataDxfId="962" totalsRowDxfId="961"/>
    <tableColumn id="20" xr3:uid="{563C8AA3-1450-4316-9BBE-203BF30CCCF2}" name="Colonne20" headerRowDxfId="960" dataDxfId="959" totalsRowDxfId="958"/>
    <tableColumn id="21" xr3:uid="{ECFC225E-5A3A-4D82-A38D-FBC0EF7D43D9}" name="Colonne21" headerRowDxfId="957" dataDxfId="956" totalsRowDxfId="955"/>
    <tableColumn id="22" xr3:uid="{95DDEB67-4FC9-40CC-899D-1E6A126C0B4E}" name="Colonne22" headerRowDxfId="954" dataDxfId="953" totalsRowDxfId="952"/>
    <tableColumn id="23" xr3:uid="{E2787F5C-927F-47B7-8C7A-2C0764EA6385}" name="Colonne23" headerRowDxfId="951" dataDxfId="950" totalsRowDxfId="949"/>
    <tableColumn id="24" xr3:uid="{CA2A92AA-0A82-4D7A-B028-F0DA6EC6D07F}" name="Colonne24" headerRowDxfId="948" dataDxfId="947" totalsRowDxfId="946"/>
    <tableColumn id="25" xr3:uid="{0B588983-A774-44AD-9026-43F077CA9A3F}" name="Colonne25" headerRowDxfId="945" dataDxfId="944" totalsRowDxfId="943"/>
    <tableColumn id="26" xr3:uid="{E6E840CF-D2AC-4923-A064-F3777F439791}" name="Colonne26" headerRowDxfId="942" dataDxfId="941" totalsRowDxfId="940"/>
    <tableColumn id="27" xr3:uid="{6A15636B-8F0E-464E-B470-B22E05FF8DD9}" name="Colonne27" headerRowDxfId="939" dataDxfId="938" totalsRowDxfId="937"/>
    <tableColumn id="28" xr3:uid="{7C1777BE-138F-4BF8-9BC9-E7E1F7A69BBE}" name="Colonne28" headerRowDxfId="936" dataDxfId="935" totalsRowDxfId="934"/>
    <tableColumn id="29" xr3:uid="{0D5730DD-F9AE-45D8-8A44-6E6B20444F5B}" name="Colonne29" headerRowDxfId="933" dataDxfId="932" totalsRowDxfId="931"/>
    <tableColumn id="30" xr3:uid="{5172337A-1109-4BF9-92F3-C87DA1C06BEE}" name="Colonne30" headerRowDxfId="930" dataDxfId="929" totalsRowDxfId="928"/>
    <tableColumn id="31" xr3:uid="{2F3B8503-4286-4EF7-9481-3EDE945C1480}" name="Colonne31" headerRowDxfId="927" dataDxfId="926" totalsRowDxfId="925"/>
    <tableColumn id="32" xr3:uid="{F6CF83C0-008A-47B2-A543-BB5A57B1190A}" name="Colonne32" headerRowDxfId="924" dataDxfId="923" totalsRowDxfId="922"/>
    <tableColumn id="34" xr3:uid="{706A624A-1626-4E03-9FF6-F5478ECA555A}" name="Colonne33" totalsRowFunction="count" headerRowDxfId="921" dataDxfId="920" totalsRowDxfId="919"/>
    <tableColumn id="33" xr3:uid="{74FDCC58-7592-45EC-88E7-DC554FE2EA54}" name="Colonne34" headerRowDxfId="918" dataDxfId="917" totalsRowDxfId="916">
      <calculatedColumnFormula>ROUNDUP(Tableau14[[#This Row],[Colonne33]]/7,1)</calculatedColumnFormula>
    </tableColumn>
  </tableColumns>
  <tableStyleInfo name="TableStyleMedium2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D30E101-F9B0-424F-AD74-B7660F1955F2}" name="Tableau146" displayName="Tableau146" ref="A8:AG23" headerRowCount="0" headerRowDxfId="915" tableBorderDxfId="914">
  <tableColumns count="33">
    <tableColumn id="1" xr3:uid="{84955226-0F28-4E72-8234-811FFCA77506}" name="Colonne1" totalsRowLabel="Total" dataDxfId="913" totalsRowDxfId="912"/>
    <tableColumn id="2" xr3:uid="{00DE4A77-8F5B-413D-81B9-7202C1A981EE}" name="Colonne2" headerRowDxfId="911" dataDxfId="910" totalsRowDxfId="909"/>
    <tableColumn id="3" xr3:uid="{053BAFD7-DF15-451D-B022-A9F8FCB166F3}" name="Colonne3" headerRowDxfId="908" dataDxfId="907" totalsRowDxfId="906"/>
    <tableColumn id="4" xr3:uid="{6DFC44E1-7FA8-4F00-AB18-92935ED34F8D}" name="Colonne4" headerRowDxfId="905" dataDxfId="904" totalsRowDxfId="903"/>
    <tableColumn id="5" xr3:uid="{8B712A88-90F6-4E6D-9B39-013AD712ABDA}" name="Colonne5" totalsRowFunction="sum" headerRowDxfId="902" dataDxfId="901" totalsRowDxfId="900"/>
    <tableColumn id="6" xr3:uid="{AB70F34C-190C-4C97-8DAD-276349D0D703}" name="Colonne6" headerRowDxfId="899" dataDxfId="898" totalsRowDxfId="897"/>
    <tableColumn id="7" xr3:uid="{C68B40D7-2568-4774-BF95-9168D4E785B2}" name="Colonne7" headerRowDxfId="896" dataDxfId="895" totalsRowDxfId="894"/>
    <tableColumn id="8" xr3:uid="{19C2632D-F55E-4F15-8FC2-819350CBC1B0}" name="Colonne8" headerRowDxfId="893" dataDxfId="892" totalsRowDxfId="891"/>
    <tableColumn id="9" xr3:uid="{E2C8C51C-CC7C-42D8-ABE2-D6BB2FF6814E}" name="Colonne9" headerRowDxfId="890" dataDxfId="889" totalsRowDxfId="888"/>
    <tableColumn id="10" xr3:uid="{AB264C32-96A6-4043-9361-5A8EF0157263}" name="Colonne10" headerRowDxfId="887" dataDxfId="886" totalsRowDxfId="885"/>
    <tableColumn id="11" xr3:uid="{8FB56B58-A05F-4461-A1FB-4C2CCCBCEFCA}" name="Colonne11" headerRowDxfId="884" dataDxfId="883" totalsRowDxfId="882"/>
    <tableColumn id="12" xr3:uid="{9D7D9812-1490-4F93-858B-552D4ACAC8EE}" name="Colonne12" headerRowDxfId="881" dataDxfId="880" totalsRowDxfId="879"/>
    <tableColumn id="13" xr3:uid="{191ACE9A-8F62-454B-B3F4-390B31C0C753}" name="Colonne13" headerRowDxfId="878" dataDxfId="877" totalsRowDxfId="876"/>
    <tableColumn id="14" xr3:uid="{B930FFAD-78E7-4DE2-AB58-1B2DC4D3D0DA}" name="Colonne14" headerRowDxfId="875" dataDxfId="874" totalsRowDxfId="873"/>
    <tableColumn id="15" xr3:uid="{5DACDCE6-A7B3-4CE0-B58B-2A865320D3DD}" name="Colonne15" headerRowDxfId="872" dataDxfId="871" totalsRowDxfId="870"/>
    <tableColumn id="16" xr3:uid="{82AA05D0-6426-4CE7-A42C-54AD912AB8B7}" name="Colonne16" headerRowDxfId="869" dataDxfId="868" totalsRowDxfId="867"/>
    <tableColumn id="17" xr3:uid="{E6970749-ED9D-41F0-B130-A0137193E81D}" name="Colonne17" headerRowDxfId="866" dataDxfId="865" totalsRowDxfId="864"/>
    <tableColumn id="18" xr3:uid="{5D0BF312-3E41-4904-8F75-B0CE61AC90BC}" name="Colonne18" headerRowDxfId="863" dataDxfId="862" totalsRowDxfId="861"/>
    <tableColumn id="19" xr3:uid="{D754FA5C-7BED-4A1C-AB9C-98F81F3BC0E2}" name="Colonne19" headerRowDxfId="860" dataDxfId="859" totalsRowDxfId="858"/>
    <tableColumn id="20" xr3:uid="{48624FFE-F0AB-4779-BCD2-AE1FF79D9818}" name="Colonne20" headerRowDxfId="857" dataDxfId="856" totalsRowDxfId="855"/>
    <tableColumn id="21" xr3:uid="{392FB38D-B12E-4A48-AAA9-A2B0A18A79B6}" name="Colonne21" headerRowDxfId="854" dataDxfId="853" totalsRowDxfId="852"/>
    <tableColumn id="22" xr3:uid="{AC31953A-F439-40DA-A7F4-D263EEE064BE}" name="Colonne22" headerRowDxfId="851" dataDxfId="850" totalsRowDxfId="849"/>
    <tableColumn id="23" xr3:uid="{DEF92D77-A8DB-4632-9F5C-161569F3B707}" name="Colonne23" headerRowDxfId="848" dataDxfId="847" totalsRowDxfId="846"/>
    <tableColumn id="24" xr3:uid="{2E5A87D7-577A-4B05-B48B-3E092E811679}" name="Colonne24" headerRowDxfId="845" dataDxfId="844" totalsRowDxfId="843"/>
    <tableColumn id="25" xr3:uid="{BDEED094-5111-4507-BDFB-D21FFB9F323D}" name="Colonne25" headerRowDxfId="842" dataDxfId="841" totalsRowDxfId="840"/>
    <tableColumn id="26" xr3:uid="{046AD54F-8421-4D8B-8713-D60A5A2A7C22}" name="Colonne26" headerRowDxfId="839" dataDxfId="838" totalsRowDxfId="837"/>
    <tableColumn id="27" xr3:uid="{5DA4866A-C60A-4C75-87CA-9D330585C942}" name="Colonne27" headerRowDxfId="836" dataDxfId="835" totalsRowDxfId="834"/>
    <tableColumn id="28" xr3:uid="{5F150AC0-C6E6-4B00-BA18-5DF605E86B3E}" name="Colonne28" headerRowDxfId="833" dataDxfId="832" totalsRowDxfId="831"/>
    <tableColumn id="29" xr3:uid="{9EBD61C7-5898-404B-AA23-8C2EDE8C6BE5}" name="Colonne29" headerRowDxfId="830" dataDxfId="829" totalsRowDxfId="828"/>
    <tableColumn id="30" xr3:uid="{A1A6DABB-1962-42BA-8BFD-D0474EDC20B9}" name="Colonne30" headerRowDxfId="827" dataDxfId="826" totalsRowDxfId="825"/>
    <tableColumn id="31" xr3:uid="{80F1AB9C-B531-413E-8D92-ABEC98FB7DF3}" name="Colonne31" headerRowDxfId="824" dataDxfId="823" totalsRowDxfId="822"/>
    <tableColumn id="32" xr3:uid="{E61372D5-00BB-4A5D-8FE8-EC0920D3289C}" name="Colonne32" headerRowDxfId="821" dataDxfId="820" totalsRowDxfId="819"/>
    <tableColumn id="34" xr3:uid="{C133B8B0-8B11-4D94-AA23-5E9E537C4B04}" name="Colonne33" totalsRowFunction="count" headerRowDxfId="818" dataDxfId="817" totalsRowDxfId="816"/>
  </tableColumns>
  <tableStyleInfo name="TableStyleMedium2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2F5BCD2-7B40-4537-B9AC-118FC8C3138B}" name="Tableau147" displayName="Tableau147" ref="A8:AG23" headerRowCount="0" headerRowDxfId="815" tableBorderDxfId="814">
  <tableColumns count="33">
    <tableColumn id="1" xr3:uid="{99ADCE53-5A27-43CF-A4F8-BD589D7B12CB}" name="Colonne1" totalsRowLabel="Total" dataDxfId="813" totalsRowDxfId="812"/>
    <tableColumn id="2" xr3:uid="{85B22DAE-3DB3-4B63-98B1-D5BFFB09D5AB}" name="Colonne2" headerRowDxfId="811" dataDxfId="810" totalsRowDxfId="809"/>
    <tableColumn id="3" xr3:uid="{D2B889D4-0B41-4EC3-A24D-BF15D8B75539}" name="Colonne3" headerRowDxfId="808" dataDxfId="807" totalsRowDxfId="806"/>
    <tableColumn id="4" xr3:uid="{F3B31258-8073-4225-AB8D-D96FAA621F37}" name="Colonne4" headerRowDxfId="805" dataDxfId="804" totalsRowDxfId="803"/>
    <tableColumn id="5" xr3:uid="{E97CF3AE-991D-4B39-AA8C-8BBFF993520D}" name="Colonne5" totalsRowFunction="sum" headerRowDxfId="802" dataDxfId="801" totalsRowDxfId="800"/>
    <tableColumn id="6" xr3:uid="{B98F90A5-8B82-402C-8855-DD0BB409CF0B}" name="Colonne6" headerRowDxfId="799" dataDxfId="798" totalsRowDxfId="797"/>
    <tableColumn id="7" xr3:uid="{44830DD1-72AA-4B9A-9CEF-3586DC1DFCDC}" name="Colonne7" headerRowDxfId="796" dataDxfId="795" totalsRowDxfId="794"/>
    <tableColumn id="8" xr3:uid="{49AB5983-5E98-496B-8041-27A308BAD284}" name="Colonne8" headerRowDxfId="793" dataDxfId="792" totalsRowDxfId="791"/>
    <tableColumn id="9" xr3:uid="{48FBC5AC-D9A6-41E3-B513-852447FB9C36}" name="Colonne9" headerRowDxfId="790" dataDxfId="789" totalsRowDxfId="788"/>
    <tableColumn id="10" xr3:uid="{DC198E08-4108-4A52-A35A-D4A915BF701C}" name="Colonne10" headerRowDxfId="787" dataDxfId="786" totalsRowDxfId="785"/>
    <tableColumn id="11" xr3:uid="{7057D59A-3731-44AF-AB30-8C541A36608A}" name="Colonne11" headerRowDxfId="784" dataDxfId="783" totalsRowDxfId="782"/>
    <tableColumn id="12" xr3:uid="{1B91EC4E-3F44-40D0-98EB-0DA39951E4CA}" name="Colonne12" headerRowDxfId="781" dataDxfId="780" totalsRowDxfId="779"/>
    <tableColumn id="13" xr3:uid="{661D8F13-6EC6-4BD2-B71F-CDA05F012D66}" name="Colonne13" headerRowDxfId="778" dataDxfId="777" totalsRowDxfId="776"/>
    <tableColumn id="14" xr3:uid="{ED40DBA2-AC86-47B6-807F-075C1A43DB99}" name="Colonne14" headerRowDxfId="775" dataDxfId="774" totalsRowDxfId="773"/>
    <tableColumn id="15" xr3:uid="{9F779629-81DB-42EF-9C98-DE2FE53BCDAE}" name="Colonne15" headerRowDxfId="772" dataDxfId="771" totalsRowDxfId="770"/>
    <tableColumn id="16" xr3:uid="{E32830D9-E412-4C82-A09A-9A5AB1DA108A}" name="Colonne16" headerRowDxfId="769" dataDxfId="768" totalsRowDxfId="767"/>
    <tableColumn id="17" xr3:uid="{7B0A646D-CEC6-4D9B-9761-5D38B89AF3BB}" name="Colonne17" headerRowDxfId="766" dataDxfId="765" totalsRowDxfId="764"/>
    <tableColumn id="18" xr3:uid="{31B06C10-B369-48EC-B2B2-D9FA42D4281E}" name="Colonne18" headerRowDxfId="763" dataDxfId="762" totalsRowDxfId="761"/>
    <tableColumn id="19" xr3:uid="{6C0DA124-9639-48FB-A62B-175AA2CD871B}" name="Colonne19" headerRowDxfId="760" dataDxfId="759" totalsRowDxfId="758"/>
    <tableColumn id="20" xr3:uid="{FFC8B3ED-B0D8-4C35-9862-90175866440C}" name="Colonne20" headerRowDxfId="757" dataDxfId="756" totalsRowDxfId="755"/>
    <tableColumn id="21" xr3:uid="{A15EF7E1-57F7-4424-B32F-0658E9EC5C92}" name="Colonne21" headerRowDxfId="754" dataDxfId="753" totalsRowDxfId="752"/>
    <tableColumn id="22" xr3:uid="{59CEB1A3-1447-430E-8DAB-5F6E8BC1F29C}" name="Colonne22" headerRowDxfId="751" dataDxfId="750" totalsRowDxfId="749"/>
    <tableColumn id="23" xr3:uid="{21B06F1C-DB86-4FB6-ADF6-EBB54E915BFE}" name="Colonne23" headerRowDxfId="748" dataDxfId="747" totalsRowDxfId="746"/>
    <tableColumn id="24" xr3:uid="{DF526F47-9303-465F-947E-F5713677742A}" name="Colonne24" headerRowDxfId="745" dataDxfId="744" totalsRowDxfId="743"/>
    <tableColumn id="25" xr3:uid="{50826223-9E94-4CD8-9260-348750922E6F}" name="Colonne25" headerRowDxfId="742" dataDxfId="741" totalsRowDxfId="740"/>
    <tableColumn id="26" xr3:uid="{FED00B08-D6C5-4CAF-836A-FC3F94186A4B}" name="Colonne26" headerRowDxfId="739" dataDxfId="738" totalsRowDxfId="737"/>
    <tableColumn id="27" xr3:uid="{2C3FE45A-C792-42CD-83BD-F9808366CB98}" name="Colonne27" headerRowDxfId="736" dataDxfId="735" totalsRowDxfId="734"/>
    <tableColumn id="28" xr3:uid="{C5F94600-9EC0-4A24-8A51-3A24EAF919B0}" name="Colonne28" headerRowDxfId="733" dataDxfId="732" totalsRowDxfId="731"/>
    <tableColumn id="29" xr3:uid="{1A2433ED-7AF3-4B6B-8EBE-2C17B8570842}" name="Colonne29" headerRowDxfId="730" dataDxfId="729" totalsRowDxfId="728"/>
    <tableColumn id="30" xr3:uid="{EF7BF981-FB3C-4BBE-9172-0807B8A7C5D0}" name="Colonne30" headerRowDxfId="727" dataDxfId="726" totalsRowDxfId="725"/>
    <tableColumn id="31" xr3:uid="{BAFC4CDB-5918-46FF-AB73-C066D395D754}" name="Colonne31" headerRowDxfId="724" dataDxfId="723" totalsRowDxfId="722"/>
    <tableColumn id="32" xr3:uid="{DF7503CD-DD93-418D-8579-8E3BFC749109}" name="Colonne32" headerRowDxfId="721" dataDxfId="720" totalsRowDxfId="719"/>
    <tableColumn id="34" xr3:uid="{9C6C5585-7B3A-44B3-99BF-92D6E49A33D0}" name="Colonne33" totalsRowFunction="count" headerRowDxfId="718" dataDxfId="717" totalsRowDxfId="716"/>
  </tableColumns>
  <tableStyleInfo name="TableStyleMedium2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8D529F3-6ADF-4AB4-B4AC-F2865DBF8606}" name="Tableau148" displayName="Tableau148" ref="A8:AG23" headerRowCount="0" headerRowDxfId="715" tableBorderDxfId="714">
  <tableColumns count="33">
    <tableColumn id="1" xr3:uid="{A0A72380-68BE-4CC0-BD59-123ABAF5CB52}" name="Colonne1" totalsRowLabel="Total" dataDxfId="713" totalsRowDxfId="712"/>
    <tableColumn id="2" xr3:uid="{AB1C0902-5BFD-4947-A331-0EAA99E61BC3}" name="Colonne2" headerRowDxfId="711" dataDxfId="710" totalsRowDxfId="709"/>
    <tableColumn id="3" xr3:uid="{15D77F17-CCBA-457D-8ABD-71D76749C29E}" name="Colonne3" headerRowDxfId="708" dataDxfId="707" totalsRowDxfId="706"/>
    <tableColumn id="4" xr3:uid="{6E132416-014E-40CC-A9B0-ACF5EC2511A5}" name="Colonne4" headerRowDxfId="705" dataDxfId="704" totalsRowDxfId="703"/>
    <tableColumn id="5" xr3:uid="{690CFBB2-3C21-417C-A6A4-B61EE14358AA}" name="Colonne5" totalsRowFunction="sum" headerRowDxfId="702" dataDxfId="701" totalsRowDxfId="700"/>
    <tableColumn id="6" xr3:uid="{D013745D-ABB7-43EA-A8BE-F68724401158}" name="Colonne6" headerRowDxfId="699" dataDxfId="698" totalsRowDxfId="697"/>
    <tableColumn id="7" xr3:uid="{ED9F3106-AEDC-467A-9563-340435D89036}" name="Colonne7" headerRowDxfId="696" dataDxfId="695" totalsRowDxfId="694"/>
    <tableColumn id="8" xr3:uid="{074E16BC-F8F2-47E1-988F-03474439028D}" name="Colonne8" headerRowDxfId="693" dataDxfId="692" totalsRowDxfId="691"/>
    <tableColumn id="9" xr3:uid="{791B4470-D926-4AB0-8C74-288F076B7127}" name="Colonne9" headerRowDxfId="690" dataDxfId="689" totalsRowDxfId="688"/>
    <tableColumn id="10" xr3:uid="{B31767E9-D5B7-4979-98E3-863809CDF60D}" name="Colonne10" headerRowDxfId="687" dataDxfId="686" totalsRowDxfId="685"/>
    <tableColumn id="11" xr3:uid="{17EB3C9A-3F97-40AF-B66C-F0B38F124853}" name="Colonne11" headerRowDxfId="684" dataDxfId="683" totalsRowDxfId="682"/>
    <tableColumn id="12" xr3:uid="{709385E0-9648-4B96-BEB1-35C1C7E49E71}" name="Colonne12" headerRowDxfId="681" dataDxfId="680" totalsRowDxfId="679"/>
    <tableColumn id="13" xr3:uid="{A982B132-EC66-4A3C-8583-9E8A215770C2}" name="Colonne13" headerRowDxfId="678" dataDxfId="677" totalsRowDxfId="676"/>
    <tableColumn id="14" xr3:uid="{0396B2B0-BB3C-4578-A940-A87E333DD5A7}" name="Colonne14" headerRowDxfId="675" dataDxfId="674" totalsRowDxfId="673"/>
    <tableColumn id="15" xr3:uid="{34EEC81A-AD3B-4BB4-A0FD-FF63DF1E5361}" name="Colonne15" headerRowDxfId="672" dataDxfId="671" totalsRowDxfId="670"/>
    <tableColumn id="16" xr3:uid="{471223FD-AAEF-4606-8558-ADD42C7D6A91}" name="Colonne16" headerRowDxfId="669" dataDxfId="668" totalsRowDxfId="667"/>
    <tableColumn id="17" xr3:uid="{22A83EE8-3561-45B1-817F-027834CD25BB}" name="Colonne17" headerRowDxfId="666" dataDxfId="665" totalsRowDxfId="664"/>
    <tableColumn id="18" xr3:uid="{16134EEA-0ED4-4F8A-8AE5-A47285F4011D}" name="Colonne18" headerRowDxfId="663" dataDxfId="662" totalsRowDxfId="661"/>
    <tableColumn id="19" xr3:uid="{48E99392-AD1B-436D-BCE3-E68B2442F6EC}" name="Colonne19" headerRowDxfId="660" dataDxfId="659" totalsRowDxfId="658"/>
    <tableColumn id="20" xr3:uid="{6D70C65A-3D3C-4C0F-BC28-5F179D33440C}" name="Colonne20" headerRowDxfId="657" dataDxfId="656" totalsRowDxfId="655"/>
    <tableColumn id="21" xr3:uid="{6CB492CC-2E90-46A3-B08F-581E1CAE3CE6}" name="Colonne21" headerRowDxfId="654" dataDxfId="653" totalsRowDxfId="652"/>
    <tableColumn id="22" xr3:uid="{08849EA8-C48E-4907-A684-ECFAFBA04DFA}" name="Colonne22" headerRowDxfId="651" dataDxfId="650" totalsRowDxfId="649"/>
    <tableColumn id="23" xr3:uid="{006B8D49-EE1C-492D-80C6-001086553258}" name="Colonne23" headerRowDxfId="648" dataDxfId="647" totalsRowDxfId="646"/>
    <tableColumn id="24" xr3:uid="{2C54F3BA-2D85-4438-ABC7-E046BA571848}" name="Colonne24" headerRowDxfId="645" dataDxfId="644" totalsRowDxfId="643"/>
    <tableColumn id="25" xr3:uid="{01482330-4144-4A3D-804F-18C18F3FDF53}" name="Colonne25" headerRowDxfId="642" dataDxfId="641" totalsRowDxfId="640"/>
    <tableColumn id="26" xr3:uid="{7AA39FA5-1AFD-4742-8137-414B57251900}" name="Colonne26" headerRowDxfId="639" dataDxfId="638" totalsRowDxfId="637"/>
    <tableColumn id="27" xr3:uid="{FBBE708A-E3DA-4B4B-A597-B129BE3ABBF4}" name="Colonne27" headerRowDxfId="636" dataDxfId="635" totalsRowDxfId="634"/>
    <tableColumn id="28" xr3:uid="{D1ADB36D-E756-4CCC-B54F-47FD789CF262}" name="Colonne28" headerRowDxfId="633" dataDxfId="632" totalsRowDxfId="631"/>
    <tableColumn id="29" xr3:uid="{F92817D7-9BB7-4A90-BCCD-B57C6B7F12A8}" name="Colonne29" headerRowDxfId="630" dataDxfId="629" totalsRowDxfId="628"/>
    <tableColumn id="30" xr3:uid="{E45D8B78-E76A-4374-BB37-F7133B828637}" name="Colonne30" headerRowDxfId="627" dataDxfId="626" totalsRowDxfId="625"/>
    <tableColumn id="31" xr3:uid="{7D831CCF-B4BE-4F70-9EAC-D317B930E11D}" name="Colonne31" headerRowDxfId="624" dataDxfId="623" totalsRowDxfId="622"/>
    <tableColumn id="32" xr3:uid="{F7C3843C-A41C-4A87-A5DE-41ECD62E63FA}" name="Colonne32" headerRowDxfId="621" dataDxfId="620" totalsRowDxfId="619"/>
    <tableColumn id="34" xr3:uid="{92AE6AE6-5C5D-48F5-8CF5-B8ED7914417B}" name="Colonne33" totalsRowFunction="count" headerRowDxfId="618" dataDxfId="617" totalsRowDxfId="616"/>
  </tableColumns>
  <tableStyleInfo name="TableStyleMedium2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F3B8F11-DBDF-495F-839C-AD262F57B035}" name="Tableau149" displayName="Tableau149" ref="A8:AG23" headerRowCount="0" headerRowDxfId="615" tableBorderDxfId="614">
  <tableColumns count="33">
    <tableColumn id="1" xr3:uid="{3130CC5B-8168-41F4-A0E9-CF2CC0C609E5}" name="Colonne1" totalsRowLabel="Total" dataDxfId="613" totalsRowDxfId="612"/>
    <tableColumn id="2" xr3:uid="{3489001F-7340-4EC9-8998-CB72AB224BBB}" name="Colonne2" headerRowDxfId="611" dataDxfId="610" totalsRowDxfId="609"/>
    <tableColumn id="3" xr3:uid="{94825CAE-ED2D-4558-B183-7DBDDA7D2A81}" name="Colonne3" headerRowDxfId="608" dataDxfId="607" totalsRowDxfId="606"/>
    <tableColumn id="4" xr3:uid="{EB61B7ED-3DED-4168-9A85-55381197B005}" name="Colonne4" headerRowDxfId="605" dataDxfId="604" totalsRowDxfId="603"/>
    <tableColumn id="5" xr3:uid="{C4324E63-E749-4ADC-9374-09023ACEA906}" name="Colonne5" totalsRowFunction="sum" headerRowDxfId="602" dataDxfId="601" totalsRowDxfId="600"/>
    <tableColumn id="6" xr3:uid="{72F6B711-4FB3-4963-84EC-7B6AD6A5D1DE}" name="Colonne6" headerRowDxfId="599" dataDxfId="598" totalsRowDxfId="597"/>
    <tableColumn id="7" xr3:uid="{2EA5827D-C4F5-4FA4-9A73-84FB70E0E994}" name="Colonne7" headerRowDxfId="596" dataDxfId="595" totalsRowDxfId="594"/>
    <tableColumn id="8" xr3:uid="{3A35C844-146F-493E-AC19-027C39C6CD0D}" name="Colonne8" headerRowDxfId="593" dataDxfId="592" totalsRowDxfId="591"/>
    <tableColumn id="9" xr3:uid="{E411F023-D937-4529-8BDE-6ADE1653C03B}" name="Colonne9" headerRowDxfId="590" dataDxfId="589" totalsRowDxfId="588"/>
    <tableColumn id="10" xr3:uid="{0A600723-0D32-4F08-8B7B-7189EAAA046C}" name="Colonne10" headerRowDxfId="587" dataDxfId="586" totalsRowDxfId="585"/>
    <tableColumn id="11" xr3:uid="{D467AB29-BB1C-402E-B98B-099AA3FB4651}" name="Colonne11" headerRowDxfId="584" dataDxfId="583" totalsRowDxfId="582"/>
    <tableColumn id="12" xr3:uid="{8302AB36-FAAD-4704-A2C4-AA0F93D11744}" name="Colonne12" headerRowDxfId="581" dataDxfId="580" totalsRowDxfId="579"/>
    <tableColumn id="13" xr3:uid="{B1707036-62FB-4CC5-B49F-428AA7780902}" name="Colonne13" headerRowDxfId="578" dataDxfId="577" totalsRowDxfId="576"/>
    <tableColumn id="14" xr3:uid="{02048092-3B08-453F-822C-7ED0A4B6071B}" name="Colonne14" headerRowDxfId="575" dataDxfId="574" totalsRowDxfId="573"/>
    <tableColumn id="15" xr3:uid="{06D4D310-FE41-432E-B981-E97B7BE094D6}" name="Colonne15" headerRowDxfId="572" dataDxfId="571" totalsRowDxfId="570"/>
    <tableColumn id="16" xr3:uid="{25CEC7B6-9108-465B-AC80-2445E4DE3D24}" name="Colonne16" headerRowDxfId="569" dataDxfId="568" totalsRowDxfId="567"/>
    <tableColumn id="17" xr3:uid="{B11E5BBE-2B64-4BEB-ADCB-3E7046D77394}" name="Colonne17" headerRowDxfId="566" dataDxfId="565" totalsRowDxfId="564"/>
    <tableColumn id="18" xr3:uid="{DF7705E1-8810-488F-9E65-E5CDB615BA02}" name="Colonne18" headerRowDxfId="563" dataDxfId="562" totalsRowDxfId="561"/>
    <tableColumn id="19" xr3:uid="{B8663336-231A-4B7A-A6BB-DCB58FA015B3}" name="Colonne19" headerRowDxfId="560" dataDxfId="559" totalsRowDxfId="558"/>
    <tableColumn id="20" xr3:uid="{3A05DC1F-645A-413F-91D7-5A7AD4C29B4B}" name="Colonne20" headerRowDxfId="557" dataDxfId="556" totalsRowDxfId="555"/>
    <tableColumn id="21" xr3:uid="{87A0E23C-DD15-4FEE-89AD-6802226924C7}" name="Colonne21" headerRowDxfId="554" dataDxfId="553" totalsRowDxfId="552"/>
    <tableColumn id="22" xr3:uid="{9436F4DC-293D-46BB-B400-DB9E3BD781B6}" name="Colonne22" headerRowDxfId="551" dataDxfId="550" totalsRowDxfId="549"/>
    <tableColumn id="23" xr3:uid="{9F9B71ED-EAB5-452B-A1D7-E52CF20F4819}" name="Colonne23" headerRowDxfId="548" dataDxfId="547" totalsRowDxfId="546"/>
    <tableColumn id="24" xr3:uid="{D8D8D300-E2E1-41B4-9931-55A06635ED3D}" name="Colonne24" headerRowDxfId="545" dataDxfId="544" totalsRowDxfId="543"/>
    <tableColumn id="25" xr3:uid="{D27E16C7-647B-4778-8964-7F30BCFDFFA2}" name="Colonne25" headerRowDxfId="542" dataDxfId="541" totalsRowDxfId="540"/>
    <tableColumn id="26" xr3:uid="{D3A30C20-D216-4ED0-8A5C-75A268133BB3}" name="Colonne26" headerRowDxfId="539" dataDxfId="538" totalsRowDxfId="537"/>
    <tableColumn id="27" xr3:uid="{3F70F3E1-CF98-4E99-970D-7C5CE91A6303}" name="Colonne27" headerRowDxfId="536" dataDxfId="535" totalsRowDxfId="534"/>
    <tableColumn id="28" xr3:uid="{39FF1B45-74EE-48F6-BDA2-BD4CEAA5C964}" name="Colonne28" headerRowDxfId="533" dataDxfId="532" totalsRowDxfId="531"/>
    <tableColumn id="29" xr3:uid="{EB3235F3-CB8C-49E1-AFDF-F647439CE8AB}" name="Colonne29" headerRowDxfId="530" dataDxfId="529" totalsRowDxfId="528"/>
    <tableColumn id="30" xr3:uid="{159BC481-D471-4BCD-8B1C-020DE4A98316}" name="Colonne30" headerRowDxfId="527" dataDxfId="526" totalsRowDxfId="525"/>
    <tableColumn id="31" xr3:uid="{F6BCC3F7-4AC8-4803-B37A-1E8093FDD11F}" name="Colonne31" headerRowDxfId="524" dataDxfId="523" totalsRowDxfId="522"/>
    <tableColumn id="32" xr3:uid="{44F5E93F-F0C7-4195-BCAB-5BEA749CF151}" name="Colonne32" headerRowDxfId="521" dataDxfId="520" totalsRowDxfId="519"/>
    <tableColumn id="34" xr3:uid="{5388EB22-9661-46F3-97EF-7A5BA436B316}" name="Colonne33" totalsRowFunction="count" headerRowDxfId="518" dataDxfId="517" totalsRowDxfId="516"/>
  </tableColumns>
  <tableStyleInfo name="TableStyleMedium2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1257785-072B-4A72-A791-C1CE98F7B394}" name="Tableau1410" displayName="Tableau1410" ref="A8:AG23" headerRowCount="0" headerRowDxfId="515" tableBorderDxfId="514">
  <tableColumns count="33">
    <tableColumn id="1" xr3:uid="{7CF84112-F8E7-4343-905E-C12D49CBC66B}" name="Colonne1" totalsRowLabel="Total" dataDxfId="513" totalsRowDxfId="512"/>
    <tableColumn id="2" xr3:uid="{10575ADF-EFA8-4667-94A5-90CE502F6B3F}" name="Colonne2" headerRowDxfId="511" dataDxfId="510" totalsRowDxfId="509"/>
    <tableColumn id="3" xr3:uid="{E725C48B-FEEF-4C96-960C-48ECB824F406}" name="Colonne3" headerRowDxfId="508" dataDxfId="507" totalsRowDxfId="506"/>
    <tableColumn id="4" xr3:uid="{A48D47FE-ECC8-489E-AAB2-968C59E70F02}" name="Colonne4" headerRowDxfId="505" dataDxfId="504" totalsRowDxfId="503"/>
    <tableColumn id="5" xr3:uid="{C944D23F-0F47-4B8A-96FB-C444545577F5}" name="Colonne5" totalsRowFunction="sum" headerRowDxfId="502" dataDxfId="501" totalsRowDxfId="500"/>
    <tableColumn id="6" xr3:uid="{790AF7E6-5508-4BE6-8180-09A387CEFD12}" name="Colonne6" headerRowDxfId="499" dataDxfId="498" totalsRowDxfId="497"/>
    <tableColumn id="7" xr3:uid="{FC5387C0-6CC5-44FC-A166-3C83BECE2157}" name="Colonne7" headerRowDxfId="496" dataDxfId="495" totalsRowDxfId="494"/>
    <tableColumn id="8" xr3:uid="{78C23FC0-19F8-49F2-9FCF-C793A4FFF7C1}" name="Colonne8" headerRowDxfId="493" dataDxfId="492" totalsRowDxfId="491"/>
    <tableColumn id="9" xr3:uid="{753C7323-5C29-48CE-BEF9-F00D4D34D7E4}" name="Colonne9" headerRowDxfId="490" dataDxfId="489" totalsRowDxfId="488"/>
    <tableColumn id="10" xr3:uid="{478754D4-2503-4CD6-8A4B-0F78D9A22FBC}" name="Colonne10" headerRowDxfId="487" dataDxfId="486" totalsRowDxfId="485"/>
    <tableColumn id="11" xr3:uid="{676AB73B-AC17-432F-B169-97CA6DE3C68D}" name="Colonne11" headerRowDxfId="484" dataDxfId="483" totalsRowDxfId="482"/>
    <tableColumn id="12" xr3:uid="{2ECDA071-5E78-4EB2-BD3E-10762F794EE2}" name="Colonne12" headerRowDxfId="481" dataDxfId="480" totalsRowDxfId="479"/>
    <tableColumn id="13" xr3:uid="{C4758DDD-4A2A-4137-A570-6C8C08FA8C5E}" name="Colonne13" headerRowDxfId="478" dataDxfId="477" totalsRowDxfId="476"/>
    <tableColumn id="14" xr3:uid="{2D731082-D748-4783-A717-7D26BB781EB0}" name="Colonne14" headerRowDxfId="475" dataDxfId="474" totalsRowDxfId="473"/>
    <tableColumn id="15" xr3:uid="{0060F5D0-C4E3-4070-8115-D9B3DB203E18}" name="Colonne15" headerRowDxfId="472" dataDxfId="471" totalsRowDxfId="470"/>
    <tableColumn id="16" xr3:uid="{9B810E96-217E-4028-B649-592ADBD5CEDC}" name="Colonne16" headerRowDxfId="469" dataDxfId="468" totalsRowDxfId="467"/>
    <tableColumn id="17" xr3:uid="{2C4D4DC3-CA7C-4CF7-904C-FA59298E5B46}" name="Colonne17" headerRowDxfId="466" dataDxfId="465" totalsRowDxfId="464"/>
    <tableColumn id="18" xr3:uid="{05729AB6-8FEA-4874-BD2B-35D58A1291ED}" name="Colonne18" headerRowDxfId="463" dataDxfId="462" totalsRowDxfId="461"/>
    <tableColumn id="19" xr3:uid="{22C997DC-ABCF-4DD2-8E0F-DB173D8883F0}" name="Colonne19" headerRowDxfId="460" dataDxfId="459" totalsRowDxfId="458"/>
    <tableColumn id="20" xr3:uid="{54DEE488-636E-42B5-A7D9-8A52E1181519}" name="Colonne20" headerRowDxfId="457" dataDxfId="456" totalsRowDxfId="455"/>
    <tableColumn id="21" xr3:uid="{8428F98A-B88D-4128-B9CF-AC3A9163C54D}" name="Colonne21" headerRowDxfId="454" dataDxfId="453" totalsRowDxfId="452"/>
    <tableColumn id="22" xr3:uid="{FB18ABA3-65FD-45A4-AC19-CC0F37854A52}" name="Colonne22" headerRowDxfId="451" dataDxfId="450" totalsRowDxfId="449"/>
    <tableColumn id="23" xr3:uid="{0DF838B6-004B-4B90-B13C-707924D0A647}" name="Colonne23" headerRowDxfId="448" dataDxfId="447" totalsRowDxfId="446"/>
    <tableColumn id="24" xr3:uid="{696DE9DB-A551-426D-B0BE-DFAA3ADC1F04}" name="Colonne24" headerRowDxfId="445" dataDxfId="444" totalsRowDxfId="443"/>
    <tableColumn id="25" xr3:uid="{7B849024-7B02-4FA7-8D51-DB47B23EDCFE}" name="Colonne25" headerRowDxfId="442" dataDxfId="441" totalsRowDxfId="440"/>
    <tableColumn id="26" xr3:uid="{4CF041EC-B62A-41E8-8D79-CA15D7EB0F0D}" name="Colonne26" headerRowDxfId="439" dataDxfId="438" totalsRowDxfId="437"/>
    <tableColumn id="27" xr3:uid="{2A43F4FA-D517-46CB-996C-DDA39F6C1716}" name="Colonne27" headerRowDxfId="436" dataDxfId="435" totalsRowDxfId="434"/>
    <tableColumn id="28" xr3:uid="{C488BC32-5153-4BCC-8A3B-787F666FE40A}" name="Colonne28" headerRowDxfId="433" dataDxfId="432" totalsRowDxfId="431"/>
    <tableColumn id="29" xr3:uid="{D93935AB-4E0E-4BDF-8932-CD587B19FB2F}" name="Colonne29" headerRowDxfId="430" dataDxfId="429" totalsRowDxfId="428"/>
    <tableColumn id="30" xr3:uid="{914F20EA-5963-4DCB-982F-E036862DE67F}" name="Colonne30" headerRowDxfId="427" dataDxfId="426" totalsRowDxfId="425"/>
    <tableColumn id="31" xr3:uid="{94F8EC1B-EEC4-41CA-9D37-A0ED3F813DA7}" name="Colonne31" headerRowDxfId="424" dataDxfId="423" totalsRowDxfId="422"/>
    <tableColumn id="32" xr3:uid="{2BF9471F-285C-47A2-88F9-709FA8169EBC}" name="Colonne32" headerRowDxfId="421" dataDxfId="420" totalsRowDxfId="419"/>
    <tableColumn id="34" xr3:uid="{EB131786-D2B5-4B0E-9955-1E96FDB261A4}" name="Colonne33" totalsRowFunction="count" headerRowDxfId="418" dataDxfId="417" totalsRowDxfId="416"/>
  </tableColumns>
  <tableStyleInfo name="TableStyleMedium2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F39613B-CA4D-4AC4-9F55-8560A1763B56}" name="Tableau1411" displayName="Tableau1411" ref="A8:AG23" headerRowCount="0" headerRowDxfId="415" tableBorderDxfId="414">
  <tableColumns count="33">
    <tableColumn id="1" xr3:uid="{27C54AA7-033A-41B9-8554-D4DC57BF8CED}" name="Colonne1" totalsRowLabel="Total" dataDxfId="413" totalsRowDxfId="412"/>
    <tableColumn id="2" xr3:uid="{C9D02DFB-D008-49D0-824B-206B5121FAFC}" name="Colonne2" headerRowDxfId="411" dataDxfId="410" totalsRowDxfId="409"/>
    <tableColumn id="3" xr3:uid="{F316DDD7-1E97-4733-A409-67F6257F9B9F}" name="Colonne3" headerRowDxfId="408" dataDxfId="407" totalsRowDxfId="406"/>
    <tableColumn id="4" xr3:uid="{D144823C-AB1B-4336-9E36-09B3CC7D8F44}" name="Colonne4" headerRowDxfId="405" dataDxfId="404" totalsRowDxfId="403"/>
    <tableColumn id="5" xr3:uid="{FB84E944-F70F-4E1A-BB12-F2F43045EFAA}" name="Colonne5" totalsRowFunction="sum" headerRowDxfId="402" dataDxfId="401" totalsRowDxfId="400"/>
    <tableColumn id="6" xr3:uid="{430B813B-966A-494D-9DE0-93FFFB8A4998}" name="Colonne6" headerRowDxfId="399" dataDxfId="398" totalsRowDxfId="397"/>
    <tableColumn id="7" xr3:uid="{22D9B836-6F69-4BCB-8078-99329FB662B6}" name="Colonne7" headerRowDxfId="396" dataDxfId="395" totalsRowDxfId="394"/>
    <tableColumn id="8" xr3:uid="{4E17E67A-6AE1-4739-A07F-C6CE510FE442}" name="Colonne8" headerRowDxfId="393" dataDxfId="392" totalsRowDxfId="391"/>
    <tableColumn id="9" xr3:uid="{577D9522-CF07-41FC-BF20-752C63326844}" name="Colonne9" headerRowDxfId="390" dataDxfId="389" totalsRowDxfId="388"/>
    <tableColumn id="10" xr3:uid="{5FB7C034-4E44-43B1-BC83-E37642F5AF39}" name="Colonne10" headerRowDxfId="387" dataDxfId="386" totalsRowDxfId="385"/>
    <tableColumn id="11" xr3:uid="{8282EF3E-2349-482B-B128-C37D4ABB488A}" name="Colonne11" headerRowDxfId="384" dataDxfId="383" totalsRowDxfId="382"/>
    <tableColumn id="12" xr3:uid="{9632DDF1-388B-44C7-93A1-6EFF8F5D30F6}" name="Colonne12" headerRowDxfId="381" dataDxfId="380" totalsRowDxfId="379"/>
    <tableColumn id="13" xr3:uid="{2FFDFAF4-3C09-4C81-B460-517FAACE65B0}" name="Colonne13" headerRowDxfId="378" dataDxfId="377" totalsRowDxfId="376"/>
    <tableColumn id="14" xr3:uid="{F8B37D11-E187-488A-AA59-95B9D47A02F0}" name="Colonne14" headerRowDxfId="375" dataDxfId="374" totalsRowDxfId="373"/>
    <tableColumn id="15" xr3:uid="{55DFBCB9-2666-42E2-AACB-A6C8855CFF29}" name="Colonne15" headerRowDxfId="372" dataDxfId="371" totalsRowDxfId="370"/>
    <tableColumn id="16" xr3:uid="{5AB1EEB8-3522-4480-8C19-11EB46B43DD4}" name="Colonne16" headerRowDxfId="369" dataDxfId="368" totalsRowDxfId="367"/>
    <tableColumn id="17" xr3:uid="{124E82D2-1F24-4DD7-A361-B40E24DDEE66}" name="Colonne17" headerRowDxfId="366" dataDxfId="365" totalsRowDxfId="364"/>
    <tableColumn id="18" xr3:uid="{14B00A75-50B5-4BE2-9409-527714D8A12B}" name="Colonne18" headerRowDxfId="363" dataDxfId="362" totalsRowDxfId="361"/>
    <tableColumn id="19" xr3:uid="{FD954080-A249-4BCE-A6E5-F5E71CF78BCA}" name="Colonne19" headerRowDxfId="360" dataDxfId="359" totalsRowDxfId="358"/>
    <tableColumn id="20" xr3:uid="{484A8CC0-FC91-4B24-B2B2-429E4A8ACFF5}" name="Colonne20" headerRowDxfId="357" dataDxfId="356" totalsRowDxfId="355"/>
    <tableColumn id="21" xr3:uid="{2E484EC3-5E3E-4221-A79C-EE119576E98A}" name="Colonne21" headerRowDxfId="354" dataDxfId="353" totalsRowDxfId="352"/>
    <tableColumn id="22" xr3:uid="{A652C127-87C2-410C-B28F-F431AEC8E97D}" name="Colonne22" headerRowDxfId="351" dataDxfId="350" totalsRowDxfId="349"/>
    <tableColumn id="23" xr3:uid="{A87F6C57-4BB8-4F41-B7CB-E24F121C2E64}" name="Colonne23" headerRowDxfId="348" dataDxfId="347" totalsRowDxfId="346"/>
    <tableColumn id="24" xr3:uid="{733619D8-5CF3-4C6E-9239-C4A1DDBDDB43}" name="Colonne24" headerRowDxfId="345" dataDxfId="344" totalsRowDxfId="343"/>
    <tableColumn id="25" xr3:uid="{F2D0E210-38DA-4385-A849-69DC17537D56}" name="Colonne25" headerRowDxfId="342" dataDxfId="341" totalsRowDxfId="340"/>
    <tableColumn id="26" xr3:uid="{B14059B9-0EC6-4CCC-8A29-F6CCBAD692FD}" name="Colonne26" headerRowDxfId="339" dataDxfId="338" totalsRowDxfId="337"/>
    <tableColumn id="27" xr3:uid="{999D8C47-5481-4671-8626-8AD6A828CFBD}" name="Colonne27" headerRowDxfId="336" dataDxfId="335" totalsRowDxfId="334"/>
    <tableColumn id="28" xr3:uid="{2E9B77FF-799F-4BAB-9326-08292545F01C}" name="Colonne28" headerRowDxfId="333" dataDxfId="332" totalsRowDxfId="331"/>
    <tableColumn id="29" xr3:uid="{3A8E37C6-11BC-43A2-8907-B4897FE5CCE5}" name="Colonne29" headerRowDxfId="330" dataDxfId="329" totalsRowDxfId="328"/>
    <tableColumn id="30" xr3:uid="{3F5FF950-3FDD-4BD6-9140-2189C9AD9C4B}" name="Colonne30" headerRowDxfId="327" dataDxfId="326" totalsRowDxfId="325"/>
    <tableColumn id="31" xr3:uid="{D6684F6C-A1B5-4CFD-8AD5-CF4811BE4A52}" name="Colonne31" headerRowDxfId="324" dataDxfId="323" totalsRowDxfId="322"/>
    <tableColumn id="32" xr3:uid="{559B6BEC-C78C-496D-B7D6-E3EC5515FE22}" name="Colonne32" headerRowDxfId="321" dataDxfId="320" totalsRowDxfId="319"/>
    <tableColumn id="34" xr3:uid="{E5CACED7-A12A-4600-9777-BBEE5E08A71B}" name="Colonne33" totalsRowFunction="count" headerRowDxfId="318" dataDxfId="317" totalsRowDxfId="316"/>
  </tableColumns>
  <tableStyleInfo name="TableStyleMedium2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B29BC0C-4E9D-4C79-84DA-91A4530728A6}" name="Tableau1412" displayName="Tableau1412" ref="A8:AG23" headerRowCount="0" headerRowDxfId="315" tableBorderDxfId="314">
  <tableColumns count="33">
    <tableColumn id="1" xr3:uid="{C59ACF0A-DBE9-4635-BA6E-36231818BF61}" name="Colonne1" totalsRowLabel="Total" dataDxfId="313" totalsRowDxfId="312"/>
    <tableColumn id="2" xr3:uid="{75E55AF1-12B0-4539-A2DF-8108AEBE3BA4}" name="Colonne2" headerRowDxfId="311" dataDxfId="310" totalsRowDxfId="309"/>
    <tableColumn id="3" xr3:uid="{3DA41164-504C-40EC-AE50-E2F7544C0650}" name="Colonne3" headerRowDxfId="308" dataDxfId="307" totalsRowDxfId="306"/>
    <tableColumn id="4" xr3:uid="{E0EE2F3C-7590-468C-BC62-D2867456EBB2}" name="Colonne4" headerRowDxfId="305" dataDxfId="304" totalsRowDxfId="303"/>
    <tableColumn id="5" xr3:uid="{06B207D5-1F8A-4DA0-BBA9-FD3441393B66}" name="Colonne5" totalsRowFunction="sum" headerRowDxfId="302" dataDxfId="301" totalsRowDxfId="300"/>
    <tableColumn id="6" xr3:uid="{9605FF40-50B8-49AE-A735-09A61A1444F8}" name="Colonne6" headerRowDxfId="299" dataDxfId="298" totalsRowDxfId="297"/>
    <tableColumn id="7" xr3:uid="{B92B0F14-26B6-4E9C-94DA-A7010B4C10B9}" name="Colonne7" headerRowDxfId="296" dataDxfId="295" totalsRowDxfId="294"/>
    <tableColumn id="8" xr3:uid="{D0333C7E-9CC1-416D-9DD9-93594F0C991F}" name="Colonne8" headerRowDxfId="293" dataDxfId="292" totalsRowDxfId="291"/>
    <tableColumn id="9" xr3:uid="{C9A6A049-FAFF-498B-9CD0-84D48640BD4E}" name="Colonne9" headerRowDxfId="290" dataDxfId="289" totalsRowDxfId="288"/>
    <tableColumn id="10" xr3:uid="{C64498C7-6CBE-416F-B004-E82BD9D5BAD8}" name="Colonne10" headerRowDxfId="287" dataDxfId="286" totalsRowDxfId="285"/>
    <tableColumn id="11" xr3:uid="{5E09DCF5-C03F-49CF-9921-0555EE236E4B}" name="Colonne11" headerRowDxfId="284" dataDxfId="283" totalsRowDxfId="282"/>
    <tableColumn id="12" xr3:uid="{6706F973-91B2-4101-85F8-5F34BC27603E}" name="Colonne12" headerRowDxfId="281" dataDxfId="280" totalsRowDxfId="279"/>
    <tableColumn id="13" xr3:uid="{9C99F597-387A-4B42-8000-DFC04C71CE44}" name="Colonne13" headerRowDxfId="278" dataDxfId="277" totalsRowDxfId="276"/>
    <tableColumn id="14" xr3:uid="{774E32BD-C8C2-41C1-82A7-AE79A26D9EE7}" name="Colonne14" headerRowDxfId="275" dataDxfId="274" totalsRowDxfId="273"/>
    <tableColumn id="15" xr3:uid="{492C1DA5-A98B-43FE-9C80-A783402814AE}" name="Colonne15" headerRowDxfId="272" dataDxfId="271" totalsRowDxfId="270"/>
    <tableColumn id="16" xr3:uid="{62C6CF27-6B78-42FA-9C08-82EB89013414}" name="Colonne16" headerRowDxfId="269" dataDxfId="268" totalsRowDxfId="267"/>
    <tableColumn id="17" xr3:uid="{1641A4CE-153D-47DB-A46A-72090275EAEF}" name="Colonne17" headerRowDxfId="266" dataDxfId="265" totalsRowDxfId="264"/>
    <tableColumn id="18" xr3:uid="{1B9898A3-A901-4AB5-BF26-3B70F76EF577}" name="Colonne18" headerRowDxfId="263" dataDxfId="262" totalsRowDxfId="261"/>
    <tableColumn id="19" xr3:uid="{52440717-2794-45E7-80E2-FB4DD0A88391}" name="Colonne19" headerRowDxfId="260" dataDxfId="259" totalsRowDxfId="258"/>
    <tableColumn id="20" xr3:uid="{B97086A4-5972-4678-8C0A-D3BF46CA70F3}" name="Colonne20" headerRowDxfId="257" dataDxfId="256" totalsRowDxfId="255"/>
    <tableColumn id="21" xr3:uid="{249E42D6-4CF1-409C-A306-F0C6DD509F25}" name="Colonne21" headerRowDxfId="254" dataDxfId="253" totalsRowDxfId="252"/>
    <tableColumn id="22" xr3:uid="{C17AE658-96FE-42C1-A7ED-04DA82698259}" name="Colonne22" headerRowDxfId="251" dataDxfId="250" totalsRowDxfId="249"/>
    <tableColumn id="23" xr3:uid="{0062DD94-0717-49B7-B52C-20C3C024F0AD}" name="Colonne23" headerRowDxfId="248" dataDxfId="247" totalsRowDxfId="246"/>
    <tableColumn id="24" xr3:uid="{20409F05-F3B0-433C-9722-D3A737F5049A}" name="Colonne24" headerRowDxfId="245" dataDxfId="244" totalsRowDxfId="243"/>
    <tableColumn id="25" xr3:uid="{2685BEB1-B9B0-4D68-8D1A-FC8A2C843198}" name="Colonne25" headerRowDxfId="242" dataDxfId="241" totalsRowDxfId="240"/>
    <tableColumn id="26" xr3:uid="{576FAADE-210B-41ED-8252-076F9A0F2AB7}" name="Colonne26" headerRowDxfId="239" dataDxfId="238" totalsRowDxfId="237"/>
    <tableColumn id="27" xr3:uid="{DF805370-FC8F-474E-9D8C-22F28B65831F}" name="Colonne27" headerRowDxfId="236" dataDxfId="235" totalsRowDxfId="234"/>
    <tableColumn id="28" xr3:uid="{6DDB10C6-65C1-46C6-9132-54A9AC6B2C9F}" name="Colonne28" headerRowDxfId="233" dataDxfId="232" totalsRowDxfId="231"/>
    <tableColumn id="29" xr3:uid="{9CDBDADA-5EBA-4A82-80B9-93D0CE16DCDB}" name="Colonne29" headerRowDxfId="230" dataDxfId="229" totalsRowDxfId="228"/>
    <tableColumn id="30" xr3:uid="{443D11C8-5ED2-4FA4-8A44-040DAA1BEF9A}" name="Colonne30" headerRowDxfId="227" dataDxfId="226" totalsRowDxfId="225"/>
    <tableColumn id="31" xr3:uid="{497906F9-1FF9-4703-82E8-027B350477F8}" name="Colonne31" headerRowDxfId="224" dataDxfId="223" totalsRowDxfId="222"/>
    <tableColumn id="32" xr3:uid="{2A30A9A3-9385-4F44-B36E-24EF5EFBB98C}" name="Colonne32" headerRowDxfId="221" dataDxfId="220" totalsRowDxfId="219"/>
    <tableColumn id="34" xr3:uid="{73FF9E1F-F62E-4E51-B06B-83D4436B8B2A}" name="Colonne33" totalsRowFunction="count" headerRowDxfId="218" dataDxfId="217" totalsRowDxfId="216"/>
  </tableColumns>
  <tableStyleInfo name="TableStyleMedium2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6909751-8A90-4BB1-8B50-CE6AFCBCD92B}" name="Tableau14513" displayName="Tableau14513" ref="A8:AG23" headerRowCount="0" headerRowDxfId="215" tableBorderDxfId="214">
  <tableColumns count="33">
    <tableColumn id="1" xr3:uid="{F6B94268-235D-493E-AA2B-24589A5EEC65}" name="Colonne1" totalsRowLabel="Total" dataDxfId="213" totalsRowDxfId="212"/>
    <tableColumn id="2" xr3:uid="{914C980F-D15F-4CAB-A9E8-5FCAC6DE6642}" name="Colonne2" headerRowDxfId="211" dataDxfId="210" totalsRowDxfId="209"/>
    <tableColumn id="3" xr3:uid="{2D035D7A-6DA1-4E14-9468-FEDB24C101C6}" name="Colonne3" headerRowDxfId="208" dataDxfId="207" totalsRowDxfId="206"/>
    <tableColumn id="4" xr3:uid="{231FC352-5E59-48EA-9856-D503599981D2}" name="Colonne4" headerRowDxfId="205" dataDxfId="204" totalsRowDxfId="203"/>
    <tableColumn id="5" xr3:uid="{63B7DC82-0106-48A3-BDB1-C02A53987AE4}" name="Colonne5" totalsRowFunction="sum" headerRowDxfId="202" dataDxfId="201" totalsRowDxfId="200"/>
    <tableColumn id="6" xr3:uid="{4416D886-774D-4A79-90CB-E9441F128199}" name="Colonne6" headerRowDxfId="199" dataDxfId="198" totalsRowDxfId="197"/>
    <tableColumn id="7" xr3:uid="{5D89818E-0387-43C1-9EFA-67089E52C215}" name="Colonne7" headerRowDxfId="196" dataDxfId="195" totalsRowDxfId="194"/>
    <tableColumn id="8" xr3:uid="{4D81A316-06DF-4E32-A5E3-E8D8283CDD00}" name="Colonne8" headerRowDxfId="193" dataDxfId="192" totalsRowDxfId="191"/>
    <tableColumn id="9" xr3:uid="{40F90577-3FD0-4BC2-957A-3AAA1D4CD532}" name="Colonne9" headerRowDxfId="190" dataDxfId="189" totalsRowDxfId="188"/>
    <tableColumn id="10" xr3:uid="{50DC743F-4F51-404A-95B9-0DE1133046F5}" name="Colonne10" headerRowDxfId="187" dataDxfId="186" totalsRowDxfId="185"/>
    <tableColumn id="11" xr3:uid="{1FAF9DA6-2311-4C97-AD4D-F988A44C20B4}" name="Colonne11" headerRowDxfId="184" dataDxfId="183" totalsRowDxfId="182"/>
    <tableColumn id="12" xr3:uid="{2AD3B36F-C0FB-4C24-B4B8-0708F948E1FC}" name="Colonne12" headerRowDxfId="181" dataDxfId="180" totalsRowDxfId="179"/>
    <tableColumn id="13" xr3:uid="{D56C07BA-0A4C-49A5-8B9D-64DE8E415B43}" name="Colonne13" headerRowDxfId="178" dataDxfId="177" totalsRowDxfId="176"/>
    <tableColumn id="14" xr3:uid="{C3A5B534-2945-4590-AACF-5C51A96F99EE}" name="Colonne14" headerRowDxfId="175" dataDxfId="174" totalsRowDxfId="173"/>
    <tableColumn id="15" xr3:uid="{1CDDBED3-2855-40D0-8128-63D2AF204DC6}" name="Colonne15" headerRowDxfId="172" dataDxfId="171" totalsRowDxfId="170"/>
    <tableColumn id="16" xr3:uid="{B6DD4EDE-03ED-4AD2-8A0C-E6D4634B7A55}" name="Colonne16" headerRowDxfId="169" dataDxfId="168" totalsRowDxfId="167"/>
    <tableColumn id="17" xr3:uid="{F678DF63-A2F5-453E-9117-9D27FB8D0128}" name="Colonne17" headerRowDxfId="166" dataDxfId="165" totalsRowDxfId="164"/>
    <tableColumn id="18" xr3:uid="{1031E1A2-4DAC-463F-B0AC-5A7AF7E1D79E}" name="Colonne18" headerRowDxfId="163" dataDxfId="162" totalsRowDxfId="161"/>
    <tableColumn id="19" xr3:uid="{7C3CFEDA-6D38-4A00-A5B5-F50BF85DD79B}" name="Colonne19" headerRowDxfId="160" dataDxfId="159" totalsRowDxfId="158"/>
    <tableColumn id="20" xr3:uid="{43A1AE34-E096-42CA-A177-E31DB8480E97}" name="Colonne20" headerRowDxfId="157" dataDxfId="156" totalsRowDxfId="155"/>
    <tableColumn id="21" xr3:uid="{4E547722-B6E2-47C2-93DD-7B0E3FC508B0}" name="Colonne21" headerRowDxfId="154" dataDxfId="153" totalsRowDxfId="152"/>
    <tableColumn id="22" xr3:uid="{CAAB25B1-EDCD-4063-93F3-6578A2BB87A3}" name="Colonne22" headerRowDxfId="151" dataDxfId="150" totalsRowDxfId="149"/>
    <tableColumn id="23" xr3:uid="{BD13020A-8FF4-454F-876C-F04D68CAC97C}" name="Colonne23" headerRowDxfId="148" dataDxfId="147" totalsRowDxfId="146"/>
    <tableColumn id="24" xr3:uid="{26E34177-1A5D-4266-A3C7-DFC8338277EF}" name="Colonne24" headerRowDxfId="145" dataDxfId="144" totalsRowDxfId="143"/>
    <tableColumn id="25" xr3:uid="{DFF0FE30-B0C3-4CA4-81EC-B78047A8389D}" name="Colonne25" headerRowDxfId="142" dataDxfId="141" totalsRowDxfId="140"/>
    <tableColumn id="26" xr3:uid="{9AF7D3EA-2467-433C-BAE2-CD583A309838}" name="Colonne26" headerRowDxfId="139" dataDxfId="138" totalsRowDxfId="137"/>
    <tableColumn id="27" xr3:uid="{D7C4884F-A3D3-42EA-9B58-78659D422A18}" name="Colonne27" headerRowDxfId="136" dataDxfId="135" totalsRowDxfId="134"/>
    <tableColumn id="28" xr3:uid="{69BC96B0-E12B-4366-8CF2-672CA140CFA8}" name="Colonne28" headerRowDxfId="133" dataDxfId="132" totalsRowDxfId="131"/>
    <tableColumn id="29" xr3:uid="{F08B45EF-712E-4F91-ABDF-EDE868DAAC4C}" name="Colonne29" headerRowDxfId="130" dataDxfId="129" totalsRowDxfId="128"/>
    <tableColumn id="30" xr3:uid="{6C9DC461-B51B-42B3-AAB3-25C0B8482231}" name="Colonne30" headerRowDxfId="127" dataDxfId="126" totalsRowDxfId="125"/>
    <tableColumn id="31" xr3:uid="{F2AB2C82-9DBF-4137-A0F6-0E92EC364F21}" name="Colonne31" headerRowDxfId="124" dataDxfId="123" totalsRowDxfId="122"/>
    <tableColumn id="32" xr3:uid="{EF67D904-626C-4A04-80F8-E61E1D6255D2}" name="Colonne32" headerRowDxfId="121" dataDxfId="120" totalsRowDxfId="119"/>
    <tableColumn id="34" xr3:uid="{E424968E-A10A-45E1-8773-83889D8D9BA1}" name="Colonne33" totalsRowFunction="count" headerRowDxfId="118" dataDxfId="117" totalsRowDxfId="116"/>
  </tableColumns>
  <tableStyleInfo name="TableStyleMedium2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3BDE6F-1B39-48A9-87C0-3568B27AF1CA}" name="Tableau14614" displayName="Tableau14614" ref="A8:AG23" headerRowCount="0" headerRowDxfId="115" tableBorderDxfId="114">
  <tableColumns count="33">
    <tableColumn id="1" xr3:uid="{E95C4FB3-14C1-48FA-B923-88BF7C82728B}" name="Colonne1" totalsRowLabel="Total" dataDxfId="113" totalsRowDxfId="112"/>
    <tableColumn id="2" xr3:uid="{E8CE1B54-CA57-4ED6-9870-E85E2002302A}" name="Colonne2" headerRowDxfId="111" dataDxfId="110" totalsRowDxfId="109"/>
    <tableColumn id="3" xr3:uid="{D0C5AD15-2D47-4E51-AEC9-82E89F415643}" name="Colonne3" headerRowDxfId="108" dataDxfId="107" totalsRowDxfId="106"/>
    <tableColumn id="4" xr3:uid="{CECC3168-A841-4107-93A9-08E4DE51713E}" name="Colonne4" headerRowDxfId="105" dataDxfId="104" totalsRowDxfId="103"/>
    <tableColumn id="5" xr3:uid="{AC1A862F-AC01-440C-ACC1-717D3A85675B}" name="Colonne5" totalsRowFunction="sum" headerRowDxfId="102" dataDxfId="101" totalsRowDxfId="100"/>
    <tableColumn id="6" xr3:uid="{2A624DB1-A568-49DD-9DC5-C29DF8BC8629}" name="Colonne6" headerRowDxfId="99" dataDxfId="98" totalsRowDxfId="97"/>
    <tableColumn id="7" xr3:uid="{165C134D-FE91-4BFB-AB65-65A36723556F}" name="Colonne7" headerRowDxfId="96" dataDxfId="95" totalsRowDxfId="94"/>
    <tableColumn id="8" xr3:uid="{04D5F21C-4F44-457A-88CA-564CC4E39A28}" name="Colonne8" headerRowDxfId="93" dataDxfId="92" totalsRowDxfId="91"/>
    <tableColumn id="9" xr3:uid="{20370C51-C1CF-473A-AAF3-1DF225AFC7F1}" name="Colonne9" headerRowDxfId="90" dataDxfId="89" totalsRowDxfId="88"/>
    <tableColumn id="10" xr3:uid="{9CDC7C94-8CAC-4A48-93E1-C235D6AAB773}" name="Colonne10" headerRowDxfId="87" dataDxfId="86" totalsRowDxfId="85"/>
    <tableColumn id="11" xr3:uid="{8DA2C45D-2429-4241-8525-88007C730C3B}" name="Colonne11" headerRowDxfId="84" dataDxfId="83" totalsRowDxfId="82"/>
    <tableColumn id="12" xr3:uid="{691A151F-8603-4799-8A9D-0E1CE0C8D4A5}" name="Colonne12" headerRowDxfId="81" dataDxfId="80" totalsRowDxfId="79"/>
    <tableColumn id="13" xr3:uid="{33E3C2D2-37F5-4329-A08D-5EC0CAC36B15}" name="Colonne13" headerRowDxfId="78" dataDxfId="77" totalsRowDxfId="76"/>
    <tableColumn id="14" xr3:uid="{C3BCE3D9-4986-42DF-A1A0-15860CA516F1}" name="Colonne14" headerRowDxfId="75" dataDxfId="74" totalsRowDxfId="73"/>
    <tableColumn id="15" xr3:uid="{40C33AE2-7816-4EE5-989C-CE2567C32BE1}" name="Colonne15" headerRowDxfId="72" dataDxfId="71" totalsRowDxfId="70"/>
    <tableColumn id="16" xr3:uid="{8852AC08-B32A-487F-A96C-4D516444EFC4}" name="Colonne16" headerRowDxfId="69" dataDxfId="68" totalsRowDxfId="67"/>
    <tableColumn id="17" xr3:uid="{3895C482-4915-40A4-861B-8FDD669124AE}" name="Colonne17" headerRowDxfId="66" dataDxfId="65" totalsRowDxfId="64"/>
    <tableColumn id="18" xr3:uid="{2DCAA024-4216-4E62-BAE8-30088D7C9DA1}" name="Colonne18" headerRowDxfId="63" dataDxfId="62" totalsRowDxfId="61"/>
    <tableColumn id="19" xr3:uid="{2CEACA24-5622-44DE-88B6-E7D1C0D84B29}" name="Colonne19" headerRowDxfId="60" dataDxfId="59" totalsRowDxfId="58"/>
    <tableColumn id="20" xr3:uid="{C5D41829-AA7A-4CCD-9356-92AADBDDEF5E}" name="Colonne20" headerRowDxfId="57" dataDxfId="56" totalsRowDxfId="55"/>
    <tableColumn id="21" xr3:uid="{141703D4-5A0D-4DAD-850F-00CE25B4AABD}" name="Colonne21" headerRowDxfId="54" dataDxfId="53" totalsRowDxfId="52"/>
    <tableColumn id="22" xr3:uid="{29A66F18-2DE0-4821-BDD2-6D1FAB12DEB7}" name="Colonne22" headerRowDxfId="51" dataDxfId="50" totalsRowDxfId="49"/>
    <tableColumn id="23" xr3:uid="{B404E08C-2212-4687-B673-E43A6EBCE6D9}" name="Colonne23" headerRowDxfId="48" dataDxfId="47" totalsRowDxfId="46"/>
    <tableColumn id="24" xr3:uid="{C5540284-8098-4D75-9F39-A3B180A5DADF}" name="Colonne24" headerRowDxfId="45" dataDxfId="44" totalsRowDxfId="43"/>
    <tableColumn id="25" xr3:uid="{B0DEF0EA-00D1-4800-A678-392F210B5CD2}" name="Colonne25" headerRowDxfId="42" dataDxfId="41" totalsRowDxfId="40"/>
    <tableColumn id="26" xr3:uid="{9FA39D63-F6EC-41C7-AF7D-9EE05F26D7DE}" name="Colonne26" headerRowDxfId="39" dataDxfId="38" totalsRowDxfId="37"/>
    <tableColumn id="27" xr3:uid="{5A0B4EF0-1D7F-4701-B1A5-9E0F3DB82CC7}" name="Colonne27" headerRowDxfId="36" dataDxfId="35" totalsRowDxfId="34"/>
    <tableColumn id="28" xr3:uid="{B01792C7-C167-4EA4-954F-334C05A59D13}" name="Colonne28" headerRowDxfId="33" dataDxfId="32" totalsRowDxfId="31"/>
    <tableColumn id="29" xr3:uid="{C91F129E-B262-4CE0-9B77-A98CF81AFBBF}" name="Colonne29" headerRowDxfId="30" dataDxfId="29" totalsRowDxfId="28"/>
    <tableColumn id="30" xr3:uid="{5472CDF7-459A-4246-938A-68B8E0F80B5C}" name="Colonne30" headerRowDxfId="27" dataDxfId="26" totalsRowDxfId="25"/>
    <tableColumn id="31" xr3:uid="{DB1192A2-6DFE-415B-BA88-DE2BDE64BA1A}" name="Colonne31" headerRowDxfId="24" dataDxfId="23" totalsRowDxfId="22"/>
    <tableColumn id="32" xr3:uid="{A891755D-EEA8-4AC0-915B-E1D9ED8F3506}" name="Colonne32" headerRowDxfId="21" dataDxfId="20" totalsRowDxfId="19"/>
    <tableColumn id="34" xr3:uid="{980BE275-FDEB-4039-BE5A-FA003462EE6D}" name="Colonne33" totalsRowFunction="count" headerRowDxfId="18" dataDxfId="17" totalsRowDxfId="16"/>
  </tableColumns>
  <tableStyleInfo name="TableStyleMedium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94BA4F9-22EC-4323-B73B-9E448DFFAB0C}" name="Tableau1461415" displayName="Tableau1461415" ref="A8:P23" headerRowCount="0" totalsRowShown="0" headerRowDxfId="1272" tableBorderDxfId="1271">
  <tableColumns count="16">
    <tableColumn id="1" xr3:uid="{38C3BF44-15B3-4A62-8614-EFC1DC35F648}" name="Colonne1" dataDxfId="1270" totalsRowDxfId="1269"/>
    <tableColumn id="2" xr3:uid="{8383D647-E0F0-4FC8-9565-BC30E21B7803}" name="Colonne2" headerRowDxfId="1268" dataDxfId="1267" totalsRowDxfId="1266"/>
    <tableColumn id="3" xr3:uid="{026E5EF7-A5BE-4FCA-A7FE-AF65BDDD8335}" name="Colonne3" headerRowDxfId="1265" dataDxfId="1264" totalsRowDxfId="1263"/>
    <tableColumn id="4" xr3:uid="{EA5FD3D0-6120-4C72-8776-A5DE2CB75CE6}" name="Colonne4" headerRowDxfId="1262" dataDxfId="1261" totalsRowDxfId="1260"/>
    <tableColumn id="5" xr3:uid="{872E2121-DBA6-40AD-B618-9F69CA8540C6}" name="Colonne5" headerRowDxfId="1259" dataDxfId="1258" totalsRowDxfId="1257"/>
    <tableColumn id="6" xr3:uid="{6F0A4457-CAA0-493F-AFF2-95815D3E3036}" name="Colonne6" headerRowDxfId="1256" dataDxfId="1255" totalsRowDxfId="1254"/>
    <tableColumn id="7" xr3:uid="{3E757F1E-186C-4937-915B-8E6D957914AE}" name="Colonne7" headerRowDxfId="1253" dataDxfId="1252" totalsRowDxfId="1251"/>
    <tableColumn id="8" xr3:uid="{DCAA318D-C6C3-4C93-949A-3B635FAA2881}" name="Colonne8" headerRowDxfId="1250" dataDxfId="1249" totalsRowDxfId="1248"/>
    <tableColumn id="9" xr3:uid="{C64D161B-348B-4669-8795-40B55DBE4A54}" name="Colonne9" headerRowDxfId="1247" dataDxfId="1246" totalsRowDxfId="1245"/>
    <tableColumn id="10" xr3:uid="{8ADB14C4-867A-4DFA-916B-4E195E60D71A}" name="Colonne10" headerRowDxfId="1244" dataDxfId="1243" totalsRowDxfId="1242"/>
    <tableColumn id="11" xr3:uid="{C212A736-8515-4A25-B4FD-6925070F8FC7}" name="Colonne11" headerRowDxfId="1241" dataDxfId="1240" totalsRowDxfId="1239"/>
    <tableColumn id="12" xr3:uid="{8CC58550-1511-44F6-9256-E55AB82F40BB}" name="Colonne12" headerRowDxfId="1238" dataDxfId="1237" totalsRowDxfId="1236"/>
    <tableColumn id="13" xr3:uid="{6CA62F5C-B61B-459E-A764-30EF5041DB5B}" name="Colonne13" headerRowDxfId="1235" dataDxfId="1234" totalsRowDxfId="1233"/>
    <tableColumn id="34" xr3:uid="{439DC1ED-48A0-4828-9232-32B430D3A9FD}" name="Colonne33" headerRowDxfId="1232" dataDxfId="1231" totalsRowDxfId="1230"/>
    <tableColumn id="14" xr3:uid="{3CB72068-13EF-4B8D-8227-15A5C24E61E9}" name="Colonne14" headerRowDxfId="1229" dataDxfId="1228" totalsRowDxfId="1227"/>
    <tableColumn id="15" xr3:uid="{1B4F744B-0682-422A-9B7D-8028C657B3A3}" name="Colonne15" headerRowDxfId="1226" dataDxfId="1225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4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5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7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8.xml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10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11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12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13.xml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4E90-BBDF-4F28-B054-EFFEAFFE97F4}">
  <dimension ref="A1:A10"/>
  <sheetViews>
    <sheetView tabSelected="1" workbookViewId="0">
      <selection activeCell="A10" sqref="A10"/>
    </sheetView>
  </sheetViews>
  <sheetFormatPr baseColWidth="10" defaultRowHeight="14.4" x14ac:dyDescent="0.3"/>
  <cols>
    <col min="1" max="1" width="129.109375" customWidth="1"/>
  </cols>
  <sheetData>
    <row r="1" spans="1:1" ht="111.6" customHeight="1" x14ac:dyDescent="0.3"/>
    <row r="5" spans="1:1" ht="43.2" x14ac:dyDescent="0.3">
      <c r="A5" s="39" t="s">
        <v>64</v>
      </c>
    </row>
    <row r="6" spans="1:1" x14ac:dyDescent="0.3">
      <c r="A6" s="39"/>
    </row>
    <row r="7" spans="1:1" x14ac:dyDescent="0.3">
      <c r="A7" s="39" t="s">
        <v>65</v>
      </c>
    </row>
    <row r="10" spans="1:1" x14ac:dyDescent="0.3">
      <c r="A10" t="s">
        <v>66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1"/>
  <sheetViews>
    <sheetView zoomScale="70" zoomScaleNormal="70" workbookViewId="0">
      <selection activeCell="AF27" sqref="AF27:AG27"/>
    </sheetView>
  </sheetViews>
  <sheetFormatPr baseColWidth="10" defaultColWidth="8.88671875" defaultRowHeight="14.4" x14ac:dyDescent="0.3"/>
  <cols>
    <col min="1" max="1" width="32.5546875" customWidth="1"/>
    <col min="2" max="32" width="4.21875" customWidth="1"/>
    <col min="33" max="33" width="15.44140625" customWidth="1"/>
    <col min="34" max="34" width="13.33203125" customWidth="1"/>
    <col min="35" max="35" width="17.33203125" customWidth="1"/>
    <col min="36" max="36" width="17.5546875" customWidth="1"/>
    <col min="39" max="39" width="5.21875" customWidth="1"/>
    <col min="40" max="40" width="5.6640625" customWidth="1"/>
    <col min="41" max="41" width="8.109375" customWidth="1"/>
  </cols>
  <sheetData>
    <row r="1" spans="1:41" x14ac:dyDescent="0.3">
      <c r="AM1">
        <v>1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/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46023</v>
      </c>
      <c r="C8" s="20">
        <f t="shared" ref="C8:AF8" si="0">B8+1</f>
        <v>46024</v>
      </c>
      <c r="D8" s="20">
        <f t="shared" si="0"/>
        <v>46025</v>
      </c>
      <c r="E8" s="20">
        <f t="shared" si="0"/>
        <v>46026</v>
      </c>
      <c r="F8" s="20">
        <f t="shared" si="0"/>
        <v>46027</v>
      </c>
      <c r="G8" s="20">
        <f t="shared" si="0"/>
        <v>46028</v>
      </c>
      <c r="H8" s="20">
        <f t="shared" si="0"/>
        <v>46029</v>
      </c>
      <c r="I8" s="20">
        <f t="shared" si="0"/>
        <v>46030</v>
      </c>
      <c r="J8" s="20">
        <f t="shared" si="0"/>
        <v>46031</v>
      </c>
      <c r="K8" s="20">
        <f t="shared" si="0"/>
        <v>46032</v>
      </c>
      <c r="L8" s="20">
        <f t="shared" si="0"/>
        <v>46033</v>
      </c>
      <c r="M8" s="20">
        <f t="shared" si="0"/>
        <v>46034</v>
      </c>
      <c r="N8" s="20">
        <f t="shared" si="0"/>
        <v>46035</v>
      </c>
      <c r="O8" s="20">
        <f t="shared" si="0"/>
        <v>46036</v>
      </c>
      <c r="P8" s="20">
        <f t="shared" si="0"/>
        <v>46037</v>
      </c>
      <c r="Q8" s="20">
        <f t="shared" si="0"/>
        <v>46038</v>
      </c>
      <c r="R8" s="20">
        <f t="shared" si="0"/>
        <v>46039</v>
      </c>
      <c r="S8" s="20">
        <f t="shared" si="0"/>
        <v>46040</v>
      </c>
      <c r="T8" s="20">
        <f t="shared" si="0"/>
        <v>46041</v>
      </c>
      <c r="U8" s="20">
        <f t="shared" si="0"/>
        <v>46042</v>
      </c>
      <c r="V8" s="20">
        <f t="shared" si="0"/>
        <v>46043</v>
      </c>
      <c r="W8" s="20">
        <f t="shared" si="0"/>
        <v>46044</v>
      </c>
      <c r="X8" s="20">
        <f t="shared" si="0"/>
        <v>46045</v>
      </c>
      <c r="Y8" s="20">
        <f t="shared" si="0"/>
        <v>46046</v>
      </c>
      <c r="Z8" s="20">
        <f t="shared" si="0"/>
        <v>46047</v>
      </c>
      <c r="AA8" s="20">
        <f t="shared" si="0"/>
        <v>46048</v>
      </c>
      <c r="AB8" s="20">
        <f t="shared" si="0"/>
        <v>46049</v>
      </c>
      <c r="AC8" s="20">
        <f t="shared" si="0"/>
        <v>46050</v>
      </c>
      <c r="AD8" s="20">
        <f t="shared" si="0"/>
        <v>46051</v>
      </c>
      <c r="AE8" s="20">
        <f t="shared" si="0"/>
        <v>46052</v>
      </c>
      <c r="AF8" s="21">
        <f t="shared" si="0"/>
        <v>46053</v>
      </c>
      <c r="AG8" s="2" t="s">
        <v>63</v>
      </c>
      <c r="AH8" s="8" t="s">
        <v>62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H9" s="2">
        <f>J30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SUM(Tableau1[[#This Row],[Colonne2]:[Colonne32]])</f>
        <v>0</v>
      </c>
      <c r="AH10" s="2">
        <f>ROUNDUP(Tableau1[[#This Row],[Colonne33]]/7,1)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SUM(Tableau1[[#This Row],[Colonne2]:[Colonne32]])</f>
        <v>0</v>
      </c>
      <c r="AH11" s="2">
        <f>ROUNDUP(Tableau1[[#This Row],[Colonne33]]/7,1)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SUM(Tableau1[[#This Row],[Colonne2]:[Colonne32]])</f>
        <v>0</v>
      </c>
      <c r="AH12" s="2">
        <f>ROUNDUP(Tableau1[[#This Row],[Colonne33]]/7,1)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SUM(Tableau1[[#This Row],[Colonne2]:[Colonne32]])</f>
        <v>0</v>
      </c>
      <c r="AH13" s="2">
        <f>ROUNDUP(Tableau1[[#This Row],[Colonne33]]/7,1)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SUM(Tableau1[[#This Row],[Colonne2]:[Colonne32]])</f>
        <v>0</v>
      </c>
      <c r="AH14" s="2">
        <f>ROUNDUP(Tableau1[[#This Row],[Colonne33]]/7,1)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SUM(Tableau1[[#This Row],[Colonne2]:[Colonne32]])</f>
        <v>0</v>
      </c>
      <c r="AH15" s="2">
        <f>ROUNDUP(Tableau1[[#This Row],[Colonne33]]/7,1)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/>
      <c r="AH16" s="2">
        <f>ROUNDUP(Tableau1[[#This Row],[Colonne33]]/7,1)</f>
        <v>0</v>
      </c>
    </row>
    <row r="17" spans="1:3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 t="s">
        <v>51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SUM(Tableau1[[#This Row],[Colonne2]:[Colonne32]])</f>
        <v>0</v>
      </c>
      <c r="AH17" s="2">
        <f>ROUNDUP(Tableau1[[#This Row],[Colonne33]]/7,1)</f>
        <v>0</v>
      </c>
    </row>
    <row r="18" spans="1:3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SUM(Tableau1[[#This Row],[Colonne2]:[Colonne32]])</f>
        <v>0</v>
      </c>
      <c r="AH18" s="2">
        <f>ROUNDUP(Tableau1[[#This Row],[Colonne33]]/7,1)</f>
        <v>0</v>
      </c>
    </row>
    <row r="19" spans="1:3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SUM(Tableau1[[#This Row],[Colonne2]:[Colonne32]])</f>
        <v>0</v>
      </c>
      <c r="AH19" s="2">
        <f>ROUNDUP(Tableau1[[#This Row],[Colonne33]]/7,1)</f>
        <v>0</v>
      </c>
    </row>
    <row r="20" spans="1:3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SUM(Tableau1[[#This Row],[Colonne2]:[Colonne32]])</f>
        <v>0</v>
      </c>
      <c r="AH20" s="2">
        <f>ROUNDUP(Tableau1[[#This Row],[Colonne33]]/7,1)</f>
        <v>0</v>
      </c>
    </row>
    <row r="21" spans="1:3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SUM(Tableau1[[#This Row],[Colonne2]:[Colonne32]])</f>
        <v>0</v>
      </c>
      <c r="AH21" s="2">
        <f>ROUNDUP(Tableau1[[#This Row],[Colonne33]]/7,1)</f>
        <v>0</v>
      </c>
    </row>
    <row r="22" spans="1:34" x14ac:dyDescent="0.3">
      <c r="A22" s="7" t="s">
        <v>22</v>
      </c>
      <c r="B22" s="7">
        <f t="shared" ref="B22:AF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SUM(Tableau1[[#This Row],[Colonne2]:[Colonne32]])</f>
        <v>0</v>
      </c>
      <c r="AH22" s="2">
        <f>ROUNDUP(Tableau1[[#This Row],[Colonne33]]/7,1)</f>
        <v>0</v>
      </c>
    </row>
    <row r="23" spans="1:34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/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7">
        <f t="shared" si="2"/>
        <v>0</v>
      </c>
      <c r="AG23" s="7">
        <f>SUM(B23:AF23)</f>
        <v>0</v>
      </c>
      <c r="AH23" s="2">
        <f>ROUNDUP(Tableau1[[#This Row],[Colonne33]]/7,1)</f>
        <v>0</v>
      </c>
    </row>
    <row r="25" spans="1:34" ht="24.6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4" ht="26.4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4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54</v>
      </c>
      <c r="L27" s="59"/>
      <c r="M27" s="59"/>
      <c r="N27" s="59"/>
      <c r="O27" s="60"/>
      <c r="P27" s="61"/>
      <c r="Q27" s="62"/>
      <c r="R27" s="55" t="s">
        <v>22</v>
      </c>
      <c r="S27" s="56"/>
      <c r="T27" s="56"/>
      <c r="U27" s="56"/>
      <c r="V27" s="57"/>
      <c r="W27" s="61"/>
      <c r="X27" s="62"/>
      <c r="AA27" s="55" t="s">
        <v>22</v>
      </c>
      <c r="AB27" s="56"/>
      <c r="AC27" s="56"/>
      <c r="AD27" s="56"/>
      <c r="AE27" s="57"/>
      <c r="AF27" s="61"/>
      <c r="AG27" s="62"/>
    </row>
    <row r="28" spans="1:34" ht="13.2" customHeight="1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/>
      <c r="Q28" s="69"/>
      <c r="R28" s="50" t="s">
        <v>34</v>
      </c>
      <c r="S28" s="51"/>
      <c r="T28" s="51"/>
      <c r="U28" s="51"/>
      <c r="V28" s="52"/>
      <c r="W28" s="70"/>
      <c r="X28" s="71"/>
      <c r="AA28" s="50" t="s">
        <v>34</v>
      </c>
      <c r="AB28" s="51"/>
      <c r="AC28" s="51"/>
      <c r="AD28" s="51"/>
      <c r="AE28" s="52"/>
      <c r="AF28" s="69"/>
      <c r="AG28" s="69"/>
    </row>
    <row r="29" spans="1:34" x14ac:dyDescent="0.3">
      <c r="A29" s="14" t="s">
        <v>48</v>
      </c>
      <c r="B29" s="68" t="s">
        <v>48</v>
      </c>
      <c r="C29" s="68"/>
      <c r="D29" s="68"/>
      <c r="E29" s="68"/>
      <c r="F29" s="68"/>
      <c r="G29" s="68"/>
      <c r="H29" s="68"/>
      <c r="I29" s="15">
        <f>COUNTIF(B9:AF9,"RTT")</f>
        <v>0</v>
      </c>
      <c r="R29" s="50" t="s">
        <v>33</v>
      </c>
      <c r="S29" s="51"/>
      <c r="T29" s="51"/>
      <c r="U29" s="51"/>
      <c r="V29" s="52"/>
      <c r="W29" s="72"/>
      <c r="X29" s="73"/>
      <c r="AA29" s="50" t="s">
        <v>33</v>
      </c>
      <c r="AB29" s="51"/>
      <c r="AC29" s="51"/>
      <c r="AD29" s="51"/>
      <c r="AE29" s="52"/>
      <c r="AF29" s="74"/>
      <c r="AG29" s="74"/>
      <c r="AH29" s="34" t="s">
        <v>42</v>
      </c>
    </row>
    <row r="30" spans="1:34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/>
      <c r="X30" s="74"/>
      <c r="AA30" s="50" t="s">
        <v>35</v>
      </c>
      <c r="AB30" s="51"/>
      <c r="AC30" s="51"/>
      <c r="AD30" s="51"/>
      <c r="AE30" s="52"/>
      <c r="AF30" s="74">
        <f>AF28+AF29</f>
        <v>0</v>
      </c>
      <c r="AG30" s="74"/>
    </row>
    <row r="31" spans="1:34" ht="13.2" customHeight="1" x14ac:dyDescent="0.3"/>
  </sheetData>
  <mergeCells count="38">
    <mergeCell ref="A25:I25"/>
    <mergeCell ref="AF29:AG29"/>
    <mergeCell ref="AF30:AG30"/>
    <mergeCell ref="AA26:AE26"/>
    <mergeCell ref="B4:H4"/>
    <mergeCell ref="B6:H6"/>
    <mergeCell ref="B5:H5"/>
    <mergeCell ref="AF28:AG28"/>
    <mergeCell ref="AA27:AE27"/>
    <mergeCell ref="AA28:AE28"/>
    <mergeCell ref="K25:Q25"/>
    <mergeCell ref="K26:O26"/>
    <mergeCell ref="P26:Q26"/>
    <mergeCell ref="K27:O27"/>
    <mergeCell ref="P27:Q27"/>
    <mergeCell ref="K28:O28"/>
    <mergeCell ref="B30:H30"/>
    <mergeCell ref="AF26:AG26"/>
    <mergeCell ref="AF27:AG27"/>
    <mergeCell ref="B26:H26"/>
    <mergeCell ref="B27:H27"/>
    <mergeCell ref="B28:H28"/>
    <mergeCell ref="B29:H29"/>
    <mergeCell ref="P28:Q28"/>
    <mergeCell ref="AA29:AE29"/>
    <mergeCell ref="AA30:AE30"/>
    <mergeCell ref="R28:V28"/>
    <mergeCell ref="W28:X28"/>
    <mergeCell ref="R29:V29"/>
    <mergeCell ref="W29:X29"/>
    <mergeCell ref="R30:V30"/>
    <mergeCell ref="W30:X30"/>
    <mergeCell ref="AA25:AG25"/>
    <mergeCell ref="R25:X25"/>
    <mergeCell ref="R26:V26"/>
    <mergeCell ref="W26:X26"/>
    <mergeCell ref="R27:V27"/>
    <mergeCell ref="W27:X27"/>
  </mergeCells>
  <phoneticPr fontId="1" type="noConversion"/>
  <conditionalFormatting sqref="B8:AF13 B14:U20 X14:AF20 B21:AF23">
    <cfRule type="expression" dxfId="15" priority="1">
      <formula>WEEKDAY(B$8,2)&gt;5</formula>
    </cfRule>
  </conditionalFormatting>
  <conditionalFormatting sqref="W14:W20">
    <cfRule type="expression" dxfId="14" priority="4">
      <formula>WEEKDAY(V$8,2)&gt;5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91EF-7E9E-421B-B9EA-471B30F763B9}">
  <sheetPr>
    <pageSetUpPr fitToPage="1"/>
  </sheetPr>
  <dimension ref="A1:AO30"/>
  <sheetViews>
    <sheetView zoomScale="90" zoomScaleNormal="90" workbookViewId="0">
      <selection activeCell="B11" sqref="B11"/>
    </sheetView>
  </sheetViews>
  <sheetFormatPr baseColWidth="10" defaultColWidth="8.88671875" defaultRowHeight="14.4" x14ac:dyDescent="0.3"/>
  <cols>
    <col min="1" max="1" width="32.5546875" customWidth="1"/>
    <col min="2" max="23" width="3.33203125" customWidth="1"/>
    <col min="24" max="24" width="3.77734375" customWidth="1"/>
    <col min="25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2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/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46054</v>
      </c>
      <c r="C8" s="20">
        <f t="shared" ref="C8:AC8" si="0">B8+1</f>
        <v>46055</v>
      </c>
      <c r="D8" s="20">
        <f t="shared" si="0"/>
        <v>46056</v>
      </c>
      <c r="E8" s="20">
        <f t="shared" si="0"/>
        <v>46057</v>
      </c>
      <c r="F8" s="20">
        <f t="shared" si="0"/>
        <v>46058</v>
      </c>
      <c r="G8" s="20">
        <f t="shared" si="0"/>
        <v>46059</v>
      </c>
      <c r="H8" s="20">
        <f t="shared" si="0"/>
        <v>46060</v>
      </c>
      <c r="I8" s="20">
        <f t="shared" si="0"/>
        <v>46061</v>
      </c>
      <c r="J8" s="20">
        <f t="shared" si="0"/>
        <v>46062</v>
      </c>
      <c r="K8" s="20">
        <f t="shared" si="0"/>
        <v>46063</v>
      </c>
      <c r="L8" s="20">
        <f t="shared" si="0"/>
        <v>46064</v>
      </c>
      <c r="M8" s="20">
        <f t="shared" si="0"/>
        <v>46065</v>
      </c>
      <c r="N8" s="20">
        <f t="shared" si="0"/>
        <v>46066</v>
      </c>
      <c r="O8" s="20">
        <f t="shared" si="0"/>
        <v>46067</v>
      </c>
      <c r="P8" s="20">
        <f t="shared" si="0"/>
        <v>46068</v>
      </c>
      <c r="Q8" s="20">
        <f t="shared" si="0"/>
        <v>46069</v>
      </c>
      <c r="R8" s="20">
        <f t="shared" si="0"/>
        <v>46070</v>
      </c>
      <c r="S8" s="20">
        <f t="shared" si="0"/>
        <v>46071</v>
      </c>
      <c r="T8" s="20">
        <f t="shared" si="0"/>
        <v>46072</v>
      </c>
      <c r="U8" s="20">
        <f t="shared" si="0"/>
        <v>46073</v>
      </c>
      <c r="V8" s="20">
        <f t="shared" si="0"/>
        <v>46074</v>
      </c>
      <c r="W8" s="20">
        <f t="shared" si="0"/>
        <v>46075</v>
      </c>
      <c r="X8" s="20">
        <f t="shared" si="0"/>
        <v>46076</v>
      </c>
      <c r="Y8" s="20">
        <f t="shared" si="0"/>
        <v>46077</v>
      </c>
      <c r="Z8" s="20">
        <f t="shared" si="0"/>
        <v>46078</v>
      </c>
      <c r="AA8" s="20">
        <f t="shared" si="0"/>
        <v>46079</v>
      </c>
      <c r="AB8" s="20">
        <f t="shared" si="0"/>
        <v>46080</v>
      </c>
      <c r="AC8" s="20">
        <f t="shared" si="0"/>
        <v>46081</v>
      </c>
      <c r="AD8" s="20"/>
      <c r="AE8" s="20"/>
      <c r="AF8" s="21"/>
      <c r="AG8" s="2" t="s">
        <v>22</v>
      </c>
      <c r="AH8" s="8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H9" s="2">
        <f>J30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SUM(Tableau14[[#This Row],[Colonne2]:[Colonne32]])</f>
        <v>0</v>
      </c>
      <c r="AH10" s="2">
        <f>ROUNDUP(Tableau14[[#This Row],[Colonne33]]/7,1)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SUM(Tableau14[[#This Row],[Colonne2]:[Colonne32]])</f>
        <v>0</v>
      </c>
      <c r="AH11" s="2">
        <f>ROUNDUP(Tableau14[[#This Row],[Colonne33]]/7,1)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SUM(Tableau14[[#This Row],[Colonne2]:[Colonne32]])</f>
        <v>0</v>
      </c>
      <c r="AH12" s="2">
        <f>ROUNDUP(Tableau14[[#This Row],[Colonne33]]/7,1)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SUM(Tableau14[[#This Row],[Colonne2]:[Colonne32]])</f>
        <v>0</v>
      </c>
      <c r="AH13" s="2">
        <f>ROUNDUP(Tableau14[[#This Row],[Colonne33]]/7,1)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SUM(Tableau14[[#This Row],[Colonne2]:[Colonne32]])</f>
        <v>0</v>
      </c>
      <c r="AH14" s="2">
        <f>ROUNDUP(Tableau14[[#This Row],[Colonne33]]/7,1)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SUM(Tableau14[[#This Row],[Colonne2]:[Colonne32]])</f>
        <v>0</v>
      </c>
      <c r="AH15" s="2">
        <f>ROUNDUP(Tableau14[[#This Row],[Colonne33]]/7,1)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/>
      <c r="AH16" s="2">
        <f>ROUNDUP(Tableau14[[#This Row],[Colonne33]]/7,1)</f>
        <v>0</v>
      </c>
    </row>
    <row r="17" spans="1:3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SUM(Tableau14[[#This Row],[Colonne2]:[Colonne32]])</f>
        <v>0</v>
      </c>
      <c r="AH17" s="2">
        <f>ROUNDUP(Tableau14[[#This Row],[Colonne33]]/7,1)</f>
        <v>0</v>
      </c>
    </row>
    <row r="18" spans="1:3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SUM(Tableau14[[#This Row],[Colonne2]:[Colonne32]])</f>
        <v>0</v>
      </c>
      <c r="AH18" s="2">
        <f>ROUNDUP(Tableau14[[#This Row],[Colonne33]]/7,1)</f>
        <v>0</v>
      </c>
    </row>
    <row r="19" spans="1:3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SUM(Tableau14[[#This Row],[Colonne2]:[Colonne32]])</f>
        <v>0</v>
      </c>
      <c r="AH19" s="2">
        <f>ROUNDUP(Tableau14[[#This Row],[Colonne33]]/7,1)</f>
        <v>0</v>
      </c>
    </row>
    <row r="20" spans="1:3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SUM(Tableau14[[#This Row],[Colonne2]:[Colonne32]])</f>
        <v>0</v>
      </c>
      <c r="AH20" s="2">
        <f>ROUNDUP(Tableau14[[#This Row],[Colonne33]]/7,1)</f>
        <v>0</v>
      </c>
    </row>
    <row r="21" spans="1:3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SUM(Tableau14[[#This Row],[Colonne2]:[Colonne32]])</f>
        <v>0</v>
      </c>
      <c r="AH21" s="2">
        <f>ROUNDUP(Tableau14[[#This Row],[Colonne33]]/7,1)</f>
        <v>0</v>
      </c>
    </row>
    <row r="22" spans="1:34" x14ac:dyDescent="0.3">
      <c r="A22" s="7" t="s">
        <v>22</v>
      </c>
      <c r="B22" s="7">
        <f t="shared" ref="B22:AC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/>
      <c r="AE22" s="7"/>
      <c r="AF22" s="7"/>
      <c r="AG22" s="2">
        <f>SUM(Tableau1[[#This Row],[Colonne2]:[Colonne32]])</f>
        <v>0</v>
      </c>
      <c r="AH22" s="2">
        <f>ROUNDUP(Tableau14[[#This Row],[Colonne33]]/7,1)</f>
        <v>0</v>
      </c>
    </row>
    <row r="23" spans="1:34" x14ac:dyDescent="0.3">
      <c r="A23" s="7" t="s">
        <v>36</v>
      </c>
      <c r="B23" s="7">
        <f>IF(B22=0,0,1)</f>
        <v>0</v>
      </c>
      <c r="C23" s="7">
        <f t="shared" ref="C23:AC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/>
      <c r="AE23" s="7"/>
      <c r="AF23" s="7"/>
      <c r="AG23" s="7">
        <f>SUM(B23:AF23)</f>
        <v>0</v>
      </c>
      <c r="AH23" s="2">
        <f>ROUNDUP(Tableau14[[#This Row],[Colonne33]]/7,1)</f>
        <v>0</v>
      </c>
    </row>
    <row r="25" spans="1:34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4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4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45</v>
      </c>
      <c r="L27" s="59"/>
      <c r="M27" s="59"/>
      <c r="N27" s="59"/>
      <c r="O27" s="60"/>
      <c r="P27" s="61">
        <f>Janvier!P28</f>
        <v>0</v>
      </c>
      <c r="Q27" s="62"/>
      <c r="R27" s="55" t="s">
        <v>22</v>
      </c>
      <c r="S27" s="56"/>
      <c r="T27" s="56"/>
      <c r="U27" s="56"/>
      <c r="V27" s="57"/>
      <c r="W27" s="61"/>
      <c r="X27" s="62"/>
      <c r="AA27" s="55" t="s">
        <v>22</v>
      </c>
      <c r="AB27" s="56"/>
      <c r="AC27" s="56"/>
      <c r="AD27" s="56"/>
      <c r="AE27" s="57"/>
      <c r="AF27" s="61"/>
      <c r="AG27" s="62"/>
    </row>
    <row r="28" spans="1:34" ht="13.2" customHeight="1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0</v>
      </c>
      <c r="Q28" s="69"/>
      <c r="R28" s="50" t="s">
        <v>34</v>
      </c>
      <c r="S28" s="51"/>
      <c r="T28" s="51"/>
      <c r="U28" s="51"/>
      <c r="V28" s="52"/>
      <c r="W28" s="70">
        <f>W26-W27</f>
        <v>0</v>
      </c>
      <c r="X28" s="71"/>
      <c r="AA28" s="50" t="s">
        <v>34</v>
      </c>
      <c r="AB28" s="51"/>
      <c r="AC28" s="51"/>
      <c r="AD28" s="51"/>
      <c r="AE28" s="52"/>
      <c r="AF28" s="69">
        <f>AF26-AF27</f>
        <v>0</v>
      </c>
      <c r="AG28" s="69"/>
    </row>
    <row r="29" spans="1:34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Janvier!W30</f>
        <v>0</v>
      </c>
      <c r="X29" s="73"/>
      <c r="AA29" s="50" t="s">
        <v>33</v>
      </c>
      <c r="AB29" s="51"/>
      <c r="AC29" s="51"/>
      <c r="AD29" s="51"/>
      <c r="AE29" s="52"/>
      <c r="AF29" s="74">
        <f>Janvier!AF30</f>
        <v>0</v>
      </c>
      <c r="AG29" s="74"/>
    </row>
    <row r="30" spans="1:34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0</v>
      </c>
      <c r="X30" s="74"/>
      <c r="AA30" s="50" t="s">
        <v>35</v>
      </c>
      <c r="AB30" s="51"/>
      <c r="AC30" s="51"/>
      <c r="AD30" s="51"/>
      <c r="AE30" s="52"/>
      <c r="AF30" s="74">
        <f>AF28+AF29</f>
        <v>0</v>
      </c>
      <c r="AG30" s="74"/>
    </row>
  </sheetData>
  <mergeCells count="38">
    <mergeCell ref="AA25:AG25"/>
    <mergeCell ref="B26:H26"/>
    <mergeCell ref="K26:O26"/>
    <mergeCell ref="P26:Q26"/>
    <mergeCell ref="R26:V26"/>
    <mergeCell ref="W26:X26"/>
    <mergeCell ref="AA26:AE26"/>
    <mergeCell ref="AF26:AG26"/>
    <mergeCell ref="P27:Q27"/>
    <mergeCell ref="R27:V27"/>
    <mergeCell ref="W27:X27"/>
    <mergeCell ref="B4:H4"/>
    <mergeCell ref="B5:H5"/>
    <mergeCell ref="B6:H6"/>
    <mergeCell ref="A25:I25"/>
    <mergeCell ref="K25:Q25"/>
    <mergeCell ref="R25:X25"/>
    <mergeCell ref="AA27:AE27"/>
    <mergeCell ref="AF27:AG27"/>
    <mergeCell ref="AA28:AE28"/>
    <mergeCell ref="AF28:AG28"/>
    <mergeCell ref="B29:H29"/>
    <mergeCell ref="R29:V29"/>
    <mergeCell ref="W29:X29"/>
    <mergeCell ref="AA29:AE29"/>
    <mergeCell ref="AF29:AG29"/>
    <mergeCell ref="B28:H28"/>
    <mergeCell ref="K28:O28"/>
    <mergeCell ref="P28:Q28"/>
    <mergeCell ref="R28:V28"/>
    <mergeCell ref="W28:X28"/>
    <mergeCell ref="B27:H27"/>
    <mergeCell ref="K27:O27"/>
    <mergeCell ref="B30:H30"/>
    <mergeCell ref="R30:V30"/>
    <mergeCell ref="W30:X30"/>
    <mergeCell ref="AA30:AE30"/>
    <mergeCell ref="AF30:AG30"/>
  </mergeCells>
  <conditionalFormatting sqref="B8:AF23">
    <cfRule type="expression" dxfId="13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4843-9329-413A-8EAC-FDF0F9C9A41D}">
  <sheetPr>
    <pageSetUpPr fitToPage="1"/>
  </sheetPr>
  <dimension ref="A1:AO30"/>
  <sheetViews>
    <sheetView topLeftCell="A8" workbookViewId="0">
      <selection activeCell="A10" sqref="A10:A23"/>
    </sheetView>
  </sheetViews>
  <sheetFormatPr baseColWidth="10" defaultColWidth="8.88671875" defaultRowHeight="14.4" x14ac:dyDescent="0.3"/>
  <cols>
    <col min="1" max="1" width="32.5546875" customWidth="1"/>
    <col min="2" max="23" width="3.33203125" customWidth="1"/>
    <col min="24" max="24" width="7" customWidth="1"/>
    <col min="25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3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 t="s">
        <v>49</v>
      </c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 t="s">
        <v>50</v>
      </c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46082</v>
      </c>
      <c r="C8" s="20">
        <f t="shared" ref="C8:AF8" si="0">B8+1</f>
        <v>46083</v>
      </c>
      <c r="D8" s="20">
        <f t="shared" si="0"/>
        <v>46084</v>
      </c>
      <c r="E8" s="20">
        <f t="shared" si="0"/>
        <v>46085</v>
      </c>
      <c r="F8" s="20">
        <f t="shared" si="0"/>
        <v>46086</v>
      </c>
      <c r="G8" s="20">
        <f t="shared" si="0"/>
        <v>46087</v>
      </c>
      <c r="H8" s="20">
        <f t="shared" si="0"/>
        <v>46088</v>
      </c>
      <c r="I8" s="20">
        <f t="shared" si="0"/>
        <v>46089</v>
      </c>
      <c r="J8" s="20">
        <f t="shared" si="0"/>
        <v>46090</v>
      </c>
      <c r="K8" s="20">
        <f t="shared" si="0"/>
        <v>46091</v>
      </c>
      <c r="L8" s="20">
        <f t="shared" si="0"/>
        <v>46092</v>
      </c>
      <c r="M8" s="20">
        <f t="shared" si="0"/>
        <v>46093</v>
      </c>
      <c r="N8" s="20">
        <f t="shared" si="0"/>
        <v>46094</v>
      </c>
      <c r="O8" s="20">
        <f t="shared" si="0"/>
        <v>46095</v>
      </c>
      <c r="P8" s="20">
        <f t="shared" si="0"/>
        <v>46096</v>
      </c>
      <c r="Q8" s="20">
        <f t="shared" si="0"/>
        <v>46097</v>
      </c>
      <c r="R8" s="20">
        <f t="shared" si="0"/>
        <v>46098</v>
      </c>
      <c r="S8" s="20">
        <f t="shared" si="0"/>
        <v>46099</v>
      </c>
      <c r="T8" s="20">
        <f t="shared" si="0"/>
        <v>46100</v>
      </c>
      <c r="U8" s="20">
        <f t="shared" si="0"/>
        <v>46101</v>
      </c>
      <c r="V8" s="20">
        <f t="shared" si="0"/>
        <v>46102</v>
      </c>
      <c r="W8" s="20">
        <f t="shared" si="0"/>
        <v>46103</v>
      </c>
      <c r="X8" s="20">
        <f t="shared" si="0"/>
        <v>46104</v>
      </c>
      <c r="Y8" s="20">
        <f t="shared" si="0"/>
        <v>46105</v>
      </c>
      <c r="Z8" s="20">
        <f t="shared" si="0"/>
        <v>46106</v>
      </c>
      <c r="AA8" s="20">
        <f t="shared" si="0"/>
        <v>46107</v>
      </c>
      <c r="AB8" s="20">
        <f t="shared" si="0"/>
        <v>46108</v>
      </c>
      <c r="AC8" s="20">
        <f t="shared" si="0"/>
        <v>46109</v>
      </c>
      <c r="AD8" s="20">
        <f t="shared" si="0"/>
        <v>46110</v>
      </c>
      <c r="AE8" s="20">
        <f t="shared" si="0"/>
        <v>46111</v>
      </c>
      <c r="AF8" s="21">
        <f t="shared" si="0"/>
        <v>46112</v>
      </c>
      <c r="AG8" s="2" t="s">
        <v>22</v>
      </c>
      <c r="AH8" s="8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H9" s="2">
        <f>J30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SUM(Tableau145[[#This Row],[Colonne2]:[Colonne32]])</f>
        <v>0</v>
      </c>
      <c r="AH10" s="2">
        <f>ROUNDUP(Tableau145[[#This Row],[Colonne33]]/7,1)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SUM(Tableau145[[#This Row],[Colonne2]:[Colonne32]])</f>
        <v>0</v>
      </c>
      <c r="AH11" s="2">
        <f>ROUNDUP(Tableau145[[#This Row],[Colonne33]]/7,1)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SUM(Tableau145[[#This Row],[Colonne2]:[Colonne32]])</f>
        <v>0</v>
      </c>
      <c r="AH12" s="2">
        <f>ROUNDUP(Tableau145[[#This Row],[Colonne33]]/7,1)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SUM(Tableau145[[#This Row],[Colonne2]:[Colonne32]])</f>
        <v>0</v>
      </c>
      <c r="AH13" s="2">
        <f>ROUNDUP(Tableau145[[#This Row],[Colonne33]]/7,1)</f>
        <v>0</v>
      </c>
    </row>
    <row r="14" spans="1:41" x14ac:dyDescent="0.3">
      <c r="A14" s="2" t="s">
        <v>61</v>
      </c>
      <c r="B14" s="2"/>
      <c r="C14" s="2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SUM(Tableau145[[#This Row],[Colonne2]:[Colonne32]])</f>
        <v>0</v>
      </c>
      <c r="AH14" s="2">
        <f>ROUNDUP(Tableau145[[#This Row],[Colonne33]]/7,1)</f>
        <v>0</v>
      </c>
    </row>
    <row r="15" spans="1:41" x14ac:dyDescent="0.3">
      <c r="A15" s="2"/>
      <c r="B15" s="2"/>
      <c r="C15" s="2"/>
      <c r="D15" s="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SUM(Tableau145[[#This Row],[Colonne2]:[Colonne32]])</f>
        <v>0</v>
      </c>
      <c r="AH15" s="2">
        <f>ROUNDUP(Tableau145[[#This Row],[Colonne33]]/7,1)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/>
      <c r="AH16" s="2">
        <f>ROUNDUP(Tableau145[[#This Row],[Colonne33]]/7,1)</f>
        <v>0</v>
      </c>
    </row>
    <row r="17" spans="1:34" x14ac:dyDescent="0.3">
      <c r="A17" s="2"/>
      <c r="B17" s="2"/>
      <c r="C17" s="2"/>
      <c r="D17" s="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SUM(Tableau145[[#This Row],[Colonne2]:[Colonne32]])</f>
        <v>0</v>
      </c>
      <c r="AH17" s="2">
        <f>ROUNDUP(Tableau145[[#This Row],[Colonne33]]/7,1)</f>
        <v>0</v>
      </c>
    </row>
    <row r="18" spans="1:34" x14ac:dyDescent="0.3">
      <c r="A18" s="2"/>
      <c r="B18" s="2"/>
      <c r="C18" s="2"/>
      <c r="D18" s="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SUM(Tableau145[[#This Row],[Colonne2]:[Colonne32]])</f>
        <v>0</v>
      </c>
      <c r="AH18" s="2">
        <f>ROUNDUP(Tableau145[[#This Row],[Colonne33]]/7,1)</f>
        <v>0</v>
      </c>
    </row>
    <row r="19" spans="1:34" x14ac:dyDescent="0.3">
      <c r="A19" s="2"/>
      <c r="B19" s="2"/>
      <c r="C19" s="2"/>
      <c r="D19" s="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SUM(Tableau145[[#This Row],[Colonne2]:[Colonne32]])</f>
        <v>0</v>
      </c>
      <c r="AH19" s="2">
        <f>ROUNDUP(Tableau145[[#This Row],[Colonne33]]/7,1)</f>
        <v>0</v>
      </c>
    </row>
    <row r="20" spans="1:34" x14ac:dyDescent="0.3">
      <c r="A20" s="2"/>
      <c r="B20" s="2"/>
      <c r="C20" s="2"/>
      <c r="D20" s="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SUM(Tableau145[[#This Row],[Colonne2]:[Colonne32]])</f>
        <v>0</v>
      </c>
      <c r="AH20" s="2">
        <f>ROUNDUP(Tableau145[[#This Row],[Colonne33]]/7,1)</f>
        <v>0</v>
      </c>
    </row>
    <row r="21" spans="1:34" x14ac:dyDescent="0.3">
      <c r="A21" s="2"/>
      <c r="B21" s="2"/>
      <c r="C21" s="2"/>
      <c r="D21" s="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SUM(Tableau145[[#This Row],[Colonne2]:[Colonne32]])</f>
        <v>0</v>
      </c>
      <c r="AH21" s="2">
        <f>ROUNDUP(Tableau145[[#This Row],[Colonne33]]/7,1)</f>
        <v>0</v>
      </c>
    </row>
    <row r="22" spans="1:34" x14ac:dyDescent="0.3">
      <c r="A22" s="7" t="s">
        <v>22</v>
      </c>
      <c r="B22" s="7">
        <f t="shared" ref="B22:AD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>SUM(AB10:AB21)</f>
        <v>0</v>
      </c>
      <c r="AC22" s="7">
        <f t="shared" si="1"/>
        <v>0</v>
      </c>
      <c r="AD22" s="7">
        <f t="shared" si="1"/>
        <v>0</v>
      </c>
      <c r="AE22" s="7">
        <f>SUM(AE10:AE21)</f>
        <v>0</v>
      </c>
      <c r="AF22" s="7">
        <f>SUM(AF10:AF21)</f>
        <v>0</v>
      </c>
      <c r="AG22" s="2">
        <f>SUM(Tableau1[[#This Row],[Colonne2]:[Colonne32]])</f>
        <v>0</v>
      </c>
      <c r="AH22" s="2">
        <f>ROUNDUP(Tableau145[[#This Row],[Colonne33]]/7,1)</f>
        <v>0</v>
      </c>
    </row>
    <row r="23" spans="1:34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7">
        <f t="shared" si="2"/>
        <v>0</v>
      </c>
      <c r="AG23" s="7">
        <f>SUM(B23:AF23)</f>
        <v>0</v>
      </c>
      <c r="AH23" s="2">
        <f>ROUNDUP(Tableau145[[#This Row],[Colonne33]]/7,1)</f>
        <v>0</v>
      </c>
    </row>
    <row r="25" spans="1:34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4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4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45</v>
      </c>
      <c r="L27" s="59"/>
      <c r="M27" s="59"/>
      <c r="N27" s="59"/>
      <c r="O27" s="60"/>
      <c r="P27" s="61">
        <f>Février!P28</f>
        <v>0</v>
      </c>
      <c r="Q27" s="62"/>
      <c r="R27" s="55" t="s">
        <v>22</v>
      </c>
      <c r="S27" s="56"/>
      <c r="T27" s="56"/>
      <c r="U27" s="56"/>
      <c r="V27" s="57"/>
      <c r="W27" s="61"/>
      <c r="X27" s="62"/>
      <c r="AA27" s="55" t="s">
        <v>22</v>
      </c>
      <c r="AB27" s="56"/>
      <c r="AC27" s="56"/>
      <c r="AD27" s="56"/>
      <c r="AE27" s="57"/>
      <c r="AF27" s="61"/>
      <c r="AG27" s="62"/>
    </row>
    <row r="28" spans="1:34" ht="13.2" customHeight="1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0</v>
      </c>
      <c r="Q28" s="69"/>
      <c r="R28" s="50" t="s">
        <v>34</v>
      </c>
      <c r="S28" s="51"/>
      <c r="T28" s="51"/>
      <c r="U28" s="51"/>
      <c r="V28" s="52"/>
      <c r="W28" s="70">
        <f>W26-W27</f>
        <v>0</v>
      </c>
      <c r="X28" s="71"/>
      <c r="AA28" s="50" t="s">
        <v>34</v>
      </c>
      <c r="AB28" s="51"/>
      <c r="AC28" s="51"/>
      <c r="AD28" s="51"/>
      <c r="AE28" s="52"/>
      <c r="AF28" s="69">
        <f>AF26-AF27</f>
        <v>0</v>
      </c>
      <c r="AG28" s="69"/>
    </row>
    <row r="29" spans="1:34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Février!W30</f>
        <v>0</v>
      </c>
      <c r="X29" s="73"/>
      <c r="AA29" s="50" t="s">
        <v>33</v>
      </c>
      <c r="AB29" s="51"/>
      <c r="AC29" s="51"/>
      <c r="AD29" s="51"/>
      <c r="AE29" s="52"/>
      <c r="AF29" s="74">
        <f>Février!AF30</f>
        <v>0</v>
      </c>
      <c r="AG29" s="74"/>
    </row>
    <row r="30" spans="1:34" ht="16.8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0</v>
      </c>
      <c r="X30" s="74"/>
      <c r="AA30" s="50" t="s">
        <v>35</v>
      </c>
      <c r="AB30" s="51"/>
      <c r="AC30" s="51"/>
      <c r="AD30" s="51"/>
      <c r="AE30" s="52"/>
      <c r="AF30" s="74">
        <f>AF28+AF29</f>
        <v>0</v>
      </c>
      <c r="AG30" s="74"/>
    </row>
  </sheetData>
  <mergeCells count="38">
    <mergeCell ref="AA25:AG25"/>
    <mergeCell ref="B26:H26"/>
    <mergeCell ref="K26:O26"/>
    <mergeCell ref="P26:Q26"/>
    <mergeCell ref="R26:V26"/>
    <mergeCell ref="W26:X26"/>
    <mergeCell ref="AA26:AE26"/>
    <mergeCell ref="AF26:AG26"/>
    <mergeCell ref="P27:Q27"/>
    <mergeCell ref="R27:V27"/>
    <mergeCell ref="W27:X27"/>
    <mergeCell ref="B4:H4"/>
    <mergeCell ref="B5:H5"/>
    <mergeCell ref="B6:H6"/>
    <mergeCell ref="A25:I25"/>
    <mergeCell ref="K25:Q25"/>
    <mergeCell ref="R25:X25"/>
    <mergeCell ref="AA27:AE27"/>
    <mergeCell ref="AF27:AG27"/>
    <mergeCell ref="AA28:AE28"/>
    <mergeCell ref="AF28:AG28"/>
    <mergeCell ref="B29:H29"/>
    <mergeCell ref="R29:V29"/>
    <mergeCell ref="W29:X29"/>
    <mergeCell ref="AA29:AE29"/>
    <mergeCell ref="AF29:AG29"/>
    <mergeCell ref="B28:H28"/>
    <mergeCell ref="K28:O28"/>
    <mergeCell ref="P28:Q28"/>
    <mergeCell ref="R28:V28"/>
    <mergeCell ref="W28:X28"/>
    <mergeCell ref="B27:H27"/>
    <mergeCell ref="K27:O27"/>
    <mergeCell ref="B30:H30"/>
    <mergeCell ref="R30:V30"/>
    <mergeCell ref="W30:X30"/>
    <mergeCell ref="AA30:AE30"/>
    <mergeCell ref="AF30:AG30"/>
  </mergeCells>
  <conditionalFormatting sqref="B8:AF9 E10:AF11 B10:B21 E12:Z21 AC12:AF21 B22:AF23">
    <cfRule type="expression" dxfId="12" priority="2">
      <formula>WEEKDAY(B$8,2)&gt;5</formula>
    </cfRule>
  </conditionalFormatting>
  <conditionalFormatting sqref="C10:D21">
    <cfRule type="expression" dxfId="11" priority="1">
      <formula>WEEKDAY(C$8,2)&gt;5</formula>
    </cfRule>
  </conditionalFormatting>
  <conditionalFormatting sqref="AB12:AB21">
    <cfRule type="expression" dxfId="10" priority="6">
      <formula>WEEKDAY(AA$8,2)&gt;5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A7E9-9E38-48BB-9A58-AB80066B3FE5}">
  <sheetPr>
    <pageSetUpPr fitToPage="1"/>
  </sheetPr>
  <dimension ref="A1:AO30"/>
  <sheetViews>
    <sheetView topLeftCell="A5" workbookViewId="0">
      <selection activeCell="A10" sqref="A10:A23"/>
    </sheetView>
  </sheetViews>
  <sheetFormatPr baseColWidth="10" defaultColWidth="8.88671875" defaultRowHeight="14.4" x14ac:dyDescent="0.3"/>
  <cols>
    <col min="1" max="1" width="32.5546875" customWidth="1"/>
    <col min="2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4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 t="s">
        <v>49</v>
      </c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 t="s">
        <v>50</v>
      </c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46113</v>
      </c>
      <c r="C8" s="20">
        <f t="shared" ref="C8:AF8" si="0">B8+1</f>
        <v>46114</v>
      </c>
      <c r="D8" s="20">
        <f t="shared" si="0"/>
        <v>46115</v>
      </c>
      <c r="E8" s="20">
        <f t="shared" si="0"/>
        <v>46116</v>
      </c>
      <c r="F8" s="20">
        <f t="shared" si="0"/>
        <v>46117</v>
      </c>
      <c r="G8" s="20">
        <f t="shared" si="0"/>
        <v>46118</v>
      </c>
      <c r="H8" s="20">
        <f t="shared" si="0"/>
        <v>46119</v>
      </c>
      <c r="I8" s="20">
        <f t="shared" si="0"/>
        <v>46120</v>
      </c>
      <c r="J8" s="20">
        <f t="shared" si="0"/>
        <v>46121</v>
      </c>
      <c r="K8" s="20">
        <f t="shared" si="0"/>
        <v>46122</v>
      </c>
      <c r="L8" s="20">
        <f t="shared" si="0"/>
        <v>46123</v>
      </c>
      <c r="M8" s="20">
        <f t="shared" si="0"/>
        <v>46124</v>
      </c>
      <c r="N8" s="20">
        <f t="shared" si="0"/>
        <v>46125</v>
      </c>
      <c r="O8" s="20">
        <f t="shared" si="0"/>
        <v>46126</v>
      </c>
      <c r="P8" s="20">
        <f t="shared" si="0"/>
        <v>46127</v>
      </c>
      <c r="Q8" s="20">
        <f t="shared" si="0"/>
        <v>46128</v>
      </c>
      <c r="R8" s="20">
        <f t="shared" si="0"/>
        <v>46129</v>
      </c>
      <c r="S8" s="20">
        <f t="shared" si="0"/>
        <v>46130</v>
      </c>
      <c r="T8" s="20">
        <f t="shared" si="0"/>
        <v>46131</v>
      </c>
      <c r="U8" s="20">
        <f t="shared" si="0"/>
        <v>46132</v>
      </c>
      <c r="V8" s="20">
        <f t="shared" si="0"/>
        <v>46133</v>
      </c>
      <c r="W8" s="20">
        <f t="shared" si="0"/>
        <v>46134</v>
      </c>
      <c r="X8" s="20">
        <f t="shared" si="0"/>
        <v>46135</v>
      </c>
      <c r="Y8" s="20">
        <f t="shared" si="0"/>
        <v>46136</v>
      </c>
      <c r="Z8" s="20">
        <f t="shared" si="0"/>
        <v>46137</v>
      </c>
      <c r="AA8" s="20">
        <f t="shared" si="0"/>
        <v>46138</v>
      </c>
      <c r="AB8" s="20">
        <f t="shared" si="0"/>
        <v>46139</v>
      </c>
      <c r="AC8" s="20">
        <f t="shared" si="0"/>
        <v>46140</v>
      </c>
      <c r="AD8" s="20">
        <f t="shared" si="0"/>
        <v>46141</v>
      </c>
      <c r="AE8" s="20">
        <f t="shared" si="0"/>
        <v>46142</v>
      </c>
      <c r="AF8" s="21">
        <f t="shared" si="0"/>
        <v>46143</v>
      </c>
      <c r="AG8" s="2" t="s">
        <v>22</v>
      </c>
      <c r="AH8" s="35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 t="s">
        <v>15</v>
      </c>
      <c r="H9" s="11"/>
      <c r="I9" s="11"/>
      <c r="J9" s="11"/>
      <c r="K9" s="11" t="s">
        <v>52</v>
      </c>
      <c r="L9" s="11"/>
      <c r="M9" s="11"/>
      <c r="N9" s="11" t="s">
        <v>52</v>
      </c>
      <c r="O9" s="11" t="s">
        <v>52</v>
      </c>
      <c r="P9" s="11" t="s">
        <v>52</v>
      </c>
      <c r="Q9" s="11" t="s">
        <v>52</v>
      </c>
      <c r="R9" s="11" t="s">
        <v>52</v>
      </c>
      <c r="S9" s="11"/>
      <c r="T9" s="11"/>
      <c r="U9" s="11" t="s">
        <v>53</v>
      </c>
      <c r="V9" s="11" t="s">
        <v>52</v>
      </c>
      <c r="W9" s="11" t="s">
        <v>52</v>
      </c>
      <c r="X9" s="11" t="s">
        <v>52</v>
      </c>
      <c r="Y9" s="11" t="s">
        <v>53</v>
      </c>
      <c r="Z9" s="11"/>
      <c r="AA9" s="11"/>
      <c r="AB9" s="11" t="s">
        <v>15</v>
      </c>
      <c r="AC9" s="11"/>
      <c r="AD9" s="11"/>
      <c r="AE9" s="11"/>
      <c r="AF9" s="11" t="s">
        <v>15</v>
      </c>
      <c r="AG9" s="10"/>
      <c r="AH9" s="36">
        <f>J30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SUM(Tableau146[[#This Row],[Colonne2]:[Colonne32]])</f>
        <v>0</v>
      </c>
      <c r="AH10" s="37">
        <f>ROUNDUP(Tableau146[[#This Row],[Colonne33]]/7,1)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SUM(Tableau146[[#This Row],[Colonne2]:[Colonne32]])</f>
        <v>0</v>
      </c>
      <c r="AH11" s="37">
        <f>ROUNDUP(Tableau146[[#This Row],[Colonne33]]/7,1)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SUM(Tableau146[[#This Row],[Colonne2]:[Colonne32]])</f>
        <v>0</v>
      </c>
      <c r="AH12" s="37">
        <f>ROUNDUP(Tableau146[[#This Row],[Colonne33]]/7,1)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SUM(Tableau146[[#This Row],[Colonne2]:[Colonne32]])</f>
        <v>0</v>
      </c>
      <c r="AH13" s="37">
        <f>ROUNDUP(Tableau146[[#This Row],[Colonne33]]/7,1)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SUM(Tableau146[[#This Row],[Colonne2]:[Colonne32]])</f>
        <v>0</v>
      </c>
      <c r="AH14" s="37">
        <f>ROUNDUP(Tableau146[[#This Row],[Colonne33]]/7,1)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SUM(Tableau146[[#This Row],[Colonne2]:[Colonne32]])</f>
        <v>0</v>
      </c>
      <c r="AH15" s="37">
        <f>ROUNDUP(Tableau146[[#This Row],[Colonne33]]/7,1)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SUM(Tableau146[[#This Row],[Colonne2]:[Colonne32]])</f>
        <v>0</v>
      </c>
      <c r="AH16" s="37">
        <f>ROUNDUP(Tableau146[[#This Row],[Colonne33]]/7,1)</f>
        <v>0</v>
      </c>
    </row>
    <row r="17" spans="1:3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SUM(Tableau146[[#This Row],[Colonne2]:[Colonne32]])</f>
        <v>0</v>
      </c>
      <c r="AH17" s="37">
        <f>ROUNDUP(Tableau146[[#This Row],[Colonne33]]/7,1)</f>
        <v>0</v>
      </c>
    </row>
    <row r="18" spans="1:3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SUM(Tableau146[[#This Row],[Colonne2]:[Colonne32]])</f>
        <v>0</v>
      </c>
      <c r="AH18" s="37">
        <f>ROUNDUP(Tableau146[[#This Row],[Colonne33]]/7,1)</f>
        <v>0</v>
      </c>
    </row>
    <row r="19" spans="1:3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SUM(Tableau146[[#This Row],[Colonne2]:[Colonne32]])</f>
        <v>0</v>
      </c>
      <c r="AH19" s="37">
        <f>ROUNDUP(Tableau146[[#This Row],[Colonne33]]/7,1)</f>
        <v>0</v>
      </c>
    </row>
    <row r="20" spans="1:3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SUM(Tableau146[[#This Row],[Colonne2]:[Colonne32]])</f>
        <v>0</v>
      </c>
      <c r="AH20" s="37">
        <f>ROUNDUP(Tableau146[[#This Row],[Colonne33]]/7,1)</f>
        <v>0</v>
      </c>
    </row>
    <row r="21" spans="1:3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SUM(Tableau146[[#This Row],[Colonne2]:[Colonne32]])</f>
        <v>0</v>
      </c>
      <c r="AH21" s="37">
        <f>ROUNDUP(Tableau146[[#This Row],[Colonne33]]/7,1)</f>
        <v>0</v>
      </c>
    </row>
    <row r="22" spans="1:34" x14ac:dyDescent="0.3">
      <c r="A22" s="7" t="s">
        <v>22</v>
      </c>
      <c r="B22" s="2">
        <f>SUM(B10:B21)</f>
        <v>0</v>
      </c>
      <c r="C22" s="2">
        <f t="shared" ref="C22:AF22" si="1">SUM(C10:C21)</f>
        <v>0</v>
      </c>
      <c r="D22" s="2">
        <f t="shared" si="1"/>
        <v>0</v>
      </c>
      <c r="E22" s="2">
        <f t="shared" si="1"/>
        <v>0</v>
      </c>
      <c r="F22" s="2">
        <f t="shared" si="1"/>
        <v>0</v>
      </c>
      <c r="G22" s="2">
        <f t="shared" si="1"/>
        <v>0</v>
      </c>
      <c r="H22" s="2">
        <f t="shared" si="1"/>
        <v>0</v>
      </c>
      <c r="I22" s="2">
        <f t="shared" si="1"/>
        <v>0</v>
      </c>
      <c r="J22" s="2">
        <f t="shared" si="1"/>
        <v>0</v>
      </c>
      <c r="K22" s="2">
        <f t="shared" si="1"/>
        <v>0</v>
      </c>
      <c r="L22" s="2">
        <f>SUM(L10:L21)</f>
        <v>0</v>
      </c>
      <c r="M22" s="2">
        <f>SUM(M10:M21)</f>
        <v>0</v>
      </c>
      <c r="N22" s="2">
        <f t="shared" si="1"/>
        <v>0</v>
      </c>
      <c r="O22" s="2">
        <f t="shared" si="1"/>
        <v>0</v>
      </c>
      <c r="P22" s="2">
        <f t="shared" si="1"/>
        <v>0</v>
      </c>
      <c r="Q22" s="2">
        <f t="shared" si="1"/>
        <v>0</v>
      </c>
      <c r="R22" s="2">
        <f t="shared" si="1"/>
        <v>0</v>
      </c>
      <c r="S22" s="2">
        <f t="shared" si="1"/>
        <v>0</v>
      </c>
      <c r="T22" s="2">
        <f t="shared" si="1"/>
        <v>0</v>
      </c>
      <c r="U22" s="2">
        <f t="shared" si="1"/>
        <v>0</v>
      </c>
      <c r="V22" s="2">
        <f t="shared" si="1"/>
        <v>0</v>
      </c>
      <c r="W22" s="2">
        <f t="shared" si="1"/>
        <v>0</v>
      </c>
      <c r="X22" s="2">
        <f t="shared" si="1"/>
        <v>0</v>
      </c>
      <c r="Y22" s="2">
        <f t="shared" si="1"/>
        <v>0</v>
      </c>
      <c r="Z22" s="2">
        <f t="shared" si="1"/>
        <v>0</v>
      </c>
      <c r="AA22" s="2">
        <f t="shared" si="1"/>
        <v>0</v>
      </c>
      <c r="AB22" s="2">
        <f t="shared" si="1"/>
        <v>0</v>
      </c>
      <c r="AC22" s="2">
        <f t="shared" si="1"/>
        <v>0</v>
      </c>
      <c r="AD22" s="2">
        <f t="shared" si="1"/>
        <v>0</v>
      </c>
      <c r="AE22" s="2">
        <f t="shared" si="1"/>
        <v>0</v>
      </c>
      <c r="AF22" s="2">
        <f t="shared" si="1"/>
        <v>0</v>
      </c>
      <c r="AG22" s="2">
        <f>SUM(Tableau146[[#This Row],[Colonne2]:[Colonne32]])</f>
        <v>0</v>
      </c>
      <c r="AH22" s="37">
        <f>ROUNDUP(Tableau146[[#This Row],[Colonne33]]/7,1)</f>
        <v>0</v>
      </c>
    </row>
    <row r="23" spans="1:34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  <c r="AH23" s="37">
        <f>ROUNDUP(Tableau146[[#This Row],[Colonne33]]/7,1)</f>
        <v>0</v>
      </c>
    </row>
    <row r="24" spans="1:34" ht="13.2" customHeight="1" x14ac:dyDescent="0.3">
      <c r="A24" s="75" t="s">
        <v>12</v>
      </c>
      <c r="B24" s="75"/>
      <c r="C24" s="75"/>
      <c r="D24" s="75"/>
      <c r="E24" s="75"/>
      <c r="F24" s="75"/>
      <c r="G24" s="75"/>
      <c r="H24" s="75"/>
      <c r="I24" s="75"/>
      <c r="K24" s="76" t="s">
        <v>39</v>
      </c>
      <c r="L24" s="77"/>
      <c r="M24" s="77"/>
      <c r="N24" s="77"/>
      <c r="O24" s="77"/>
      <c r="P24" s="77"/>
      <c r="Q24" s="78"/>
      <c r="R24" s="45" t="s">
        <v>40</v>
      </c>
      <c r="S24" s="46"/>
      <c r="T24" s="46"/>
      <c r="U24" s="46"/>
      <c r="V24" s="46"/>
      <c r="W24" s="46"/>
      <c r="X24" s="47"/>
      <c r="AA24" s="45" t="s">
        <v>38</v>
      </c>
      <c r="AB24" s="46"/>
      <c r="AC24" s="46"/>
      <c r="AD24" s="46"/>
      <c r="AE24" s="46"/>
      <c r="AF24" s="46"/>
      <c r="AG24" s="47"/>
    </row>
    <row r="25" spans="1:34" ht="13.2" customHeight="1" x14ac:dyDescent="0.3">
      <c r="A25" s="3" t="s">
        <v>14</v>
      </c>
      <c r="B25" s="67" t="s">
        <v>13</v>
      </c>
      <c r="C25" s="67"/>
      <c r="D25" s="67"/>
      <c r="E25" s="67"/>
      <c r="F25" s="67"/>
      <c r="G25" s="67"/>
      <c r="H25" s="67"/>
      <c r="I25" s="4">
        <f>COUNTIF(B9:AF9,"AM")</f>
        <v>0</v>
      </c>
      <c r="K25" s="58" t="s">
        <v>43</v>
      </c>
      <c r="L25" s="59"/>
      <c r="M25" s="59"/>
      <c r="N25" s="59"/>
      <c r="O25" s="60"/>
      <c r="P25" s="66">
        <f>AG23</f>
        <v>0</v>
      </c>
      <c r="Q25" s="66"/>
      <c r="R25" s="58" t="s">
        <v>44</v>
      </c>
      <c r="S25" s="59"/>
      <c r="T25" s="59"/>
      <c r="U25" s="59"/>
      <c r="V25" s="60"/>
      <c r="W25" s="61">
        <f>AG22</f>
        <v>0</v>
      </c>
      <c r="X25" s="62"/>
      <c r="AA25" s="58" t="s">
        <v>41</v>
      </c>
      <c r="AB25" s="59"/>
      <c r="AC25" s="59"/>
      <c r="AD25" s="59"/>
      <c r="AE25" s="60"/>
      <c r="AF25" s="66">
        <f>AG22</f>
        <v>0</v>
      </c>
      <c r="AG25" s="66"/>
    </row>
    <row r="26" spans="1:34" ht="13.2" customHeight="1" x14ac:dyDescent="0.3">
      <c r="A26" s="5" t="s">
        <v>16</v>
      </c>
      <c r="B26" s="67" t="s">
        <v>15</v>
      </c>
      <c r="C26" s="67"/>
      <c r="D26" s="67"/>
      <c r="E26" s="67"/>
      <c r="F26" s="67"/>
      <c r="G26" s="67"/>
      <c r="H26" s="67"/>
      <c r="I26" s="4"/>
      <c r="K26" s="58" t="s">
        <v>45</v>
      </c>
      <c r="L26" s="59"/>
      <c r="M26" s="59"/>
      <c r="N26" s="59"/>
      <c r="O26" s="60"/>
      <c r="P26" s="61">
        <f>Mars!P28</f>
        <v>0</v>
      </c>
      <c r="Q26" s="62"/>
      <c r="R26" s="55" t="s">
        <v>22</v>
      </c>
      <c r="S26" s="56"/>
      <c r="T26" s="56"/>
      <c r="U26" s="56"/>
      <c r="V26" s="57"/>
      <c r="W26" s="61"/>
      <c r="X26" s="62"/>
      <c r="AA26" s="55" t="s">
        <v>22</v>
      </c>
      <c r="AB26" s="56"/>
      <c r="AC26" s="56"/>
      <c r="AD26" s="56"/>
      <c r="AE26" s="57"/>
      <c r="AF26" s="61"/>
      <c r="AG26" s="62"/>
    </row>
    <row r="27" spans="1:34" ht="13.2" customHeight="1" x14ac:dyDescent="0.3">
      <c r="A27" s="3" t="s">
        <v>18</v>
      </c>
      <c r="B27" s="67" t="s">
        <v>52</v>
      </c>
      <c r="C27" s="67"/>
      <c r="D27" s="67"/>
      <c r="E27" s="67"/>
      <c r="F27" s="67"/>
      <c r="G27" s="67"/>
      <c r="H27" s="67"/>
      <c r="I27" s="4"/>
      <c r="K27" s="50" t="s">
        <v>46</v>
      </c>
      <c r="L27" s="51"/>
      <c r="M27" s="51"/>
      <c r="N27" s="51"/>
      <c r="O27" s="52"/>
      <c r="P27" s="69">
        <f>P26-P25</f>
        <v>0</v>
      </c>
      <c r="Q27" s="69"/>
      <c r="R27" s="50" t="s">
        <v>34</v>
      </c>
      <c r="S27" s="51"/>
      <c r="T27" s="51"/>
      <c r="U27" s="51"/>
      <c r="V27" s="52"/>
      <c r="W27" s="70">
        <f>W25-W26</f>
        <v>0</v>
      </c>
      <c r="X27" s="71"/>
      <c r="AA27" s="50" t="s">
        <v>34</v>
      </c>
      <c r="AB27" s="51"/>
      <c r="AC27" s="51"/>
      <c r="AD27" s="51"/>
      <c r="AE27" s="52"/>
      <c r="AF27" s="69">
        <f>AF25-AF26</f>
        <v>0</v>
      </c>
      <c r="AG27" s="69"/>
    </row>
    <row r="28" spans="1:34" x14ac:dyDescent="0.3">
      <c r="A28" s="14" t="s">
        <v>20</v>
      </c>
      <c r="B28" s="68" t="s">
        <v>19</v>
      </c>
      <c r="C28" s="68"/>
      <c r="D28" s="68"/>
      <c r="E28" s="68"/>
      <c r="F28" s="68"/>
      <c r="G28" s="68"/>
      <c r="H28" s="68"/>
      <c r="I28" s="15">
        <f>COUNTIF(B9:AF9,"AA")</f>
        <v>0</v>
      </c>
      <c r="R28" s="50" t="s">
        <v>33</v>
      </c>
      <c r="S28" s="51"/>
      <c r="T28" s="51"/>
      <c r="U28" s="51"/>
      <c r="V28" s="52"/>
      <c r="W28" s="72">
        <f>Mars!W30</f>
        <v>0</v>
      </c>
      <c r="X28" s="73"/>
      <c r="AA28" s="50" t="s">
        <v>33</v>
      </c>
      <c r="AB28" s="51"/>
      <c r="AC28" s="51"/>
      <c r="AD28" s="51"/>
      <c r="AE28" s="52"/>
      <c r="AF28" s="74">
        <f>Mars!AF29</f>
        <v>0</v>
      </c>
      <c r="AG28" s="74"/>
    </row>
    <row r="29" spans="1:34" ht="13.2" customHeight="1" x14ac:dyDescent="0.3">
      <c r="A29" s="3" t="s">
        <v>22</v>
      </c>
      <c r="B29" s="63"/>
      <c r="C29" s="64"/>
      <c r="D29" s="64"/>
      <c r="E29" s="64"/>
      <c r="F29" s="64"/>
      <c r="G29" s="64"/>
      <c r="H29" s="65"/>
      <c r="I29" s="4">
        <f>SUM(I25:I28)</f>
        <v>0</v>
      </c>
      <c r="R29" s="50" t="s">
        <v>35</v>
      </c>
      <c r="S29" s="51"/>
      <c r="T29" s="51"/>
      <c r="U29" s="51"/>
      <c r="V29" s="52"/>
      <c r="W29" s="74">
        <f>W27+W28</f>
        <v>0</v>
      </c>
      <c r="X29" s="74"/>
      <c r="AA29" s="50" t="s">
        <v>35</v>
      </c>
      <c r="AB29" s="51"/>
      <c r="AC29" s="51"/>
      <c r="AD29" s="51"/>
      <c r="AE29" s="52"/>
      <c r="AF29" s="74">
        <f>AF27+AF28</f>
        <v>0</v>
      </c>
      <c r="AG29" s="74"/>
    </row>
    <row r="30" spans="1:34" ht="13.2" customHeight="1" x14ac:dyDescent="0.3"/>
  </sheetData>
  <mergeCells count="38">
    <mergeCell ref="B28:H28"/>
    <mergeCell ref="B29:H29"/>
    <mergeCell ref="B26:H26"/>
    <mergeCell ref="AF26:AG26"/>
    <mergeCell ref="B27:H27"/>
    <mergeCell ref="AF27:AG27"/>
    <mergeCell ref="AF28:AG28"/>
    <mergeCell ref="AF29:AG29"/>
    <mergeCell ref="K26:O26"/>
    <mergeCell ref="P26:Q26"/>
    <mergeCell ref="R26:V26"/>
    <mergeCell ref="W26:X26"/>
    <mergeCell ref="AA26:AE26"/>
    <mergeCell ref="K27:O27"/>
    <mergeCell ref="P27:Q27"/>
    <mergeCell ref="R27:V27"/>
    <mergeCell ref="B25:H25"/>
    <mergeCell ref="AF25:AG25"/>
    <mergeCell ref="B4:H4"/>
    <mergeCell ref="B5:H5"/>
    <mergeCell ref="B6:H6"/>
    <mergeCell ref="A24:I24"/>
    <mergeCell ref="K24:Q24"/>
    <mergeCell ref="R24:X24"/>
    <mergeCell ref="AA24:AG24"/>
    <mergeCell ref="K25:O25"/>
    <mergeCell ref="P25:Q25"/>
    <mergeCell ref="R25:V25"/>
    <mergeCell ref="W25:X25"/>
    <mergeCell ref="AA25:AE25"/>
    <mergeCell ref="R29:V29"/>
    <mergeCell ref="W29:X29"/>
    <mergeCell ref="AA29:AE29"/>
    <mergeCell ref="W27:X27"/>
    <mergeCell ref="AA27:AE27"/>
    <mergeCell ref="R28:V28"/>
    <mergeCell ref="W28:X28"/>
    <mergeCell ref="AA28:AE28"/>
  </mergeCells>
  <conditionalFormatting sqref="B8:AF19 B20:K20 N20:AF20 L20:M21 E21:F21 S21:T21 Z21:AA21 B22:AF23">
    <cfRule type="expression" dxfId="9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153A-9629-49AB-B880-C45C4907F859}">
  <sheetPr>
    <pageSetUpPr fitToPage="1"/>
  </sheetPr>
  <dimension ref="A1:AO31"/>
  <sheetViews>
    <sheetView topLeftCell="A8" workbookViewId="0">
      <selection activeCell="A10" sqref="A10:A23"/>
    </sheetView>
  </sheetViews>
  <sheetFormatPr baseColWidth="10" defaultColWidth="8.88671875" defaultRowHeight="14.4" x14ac:dyDescent="0.3"/>
  <cols>
    <col min="1" max="1" width="32.5546875" customWidth="1"/>
    <col min="2" max="16" width="3.33203125" customWidth="1"/>
    <col min="17" max="17" width="3.44140625" customWidth="1"/>
    <col min="18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5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 t="s">
        <v>49</v>
      </c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 t="s">
        <v>50</v>
      </c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46143</v>
      </c>
      <c r="C8" s="20">
        <f t="shared" ref="C8:AF8" si="0">B8+1</f>
        <v>46144</v>
      </c>
      <c r="D8" s="20">
        <f t="shared" si="0"/>
        <v>46145</v>
      </c>
      <c r="E8" s="20">
        <f t="shared" si="0"/>
        <v>46146</v>
      </c>
      <c r="F8" s="20">
        <f t="shared" si="0"/>
        <v>46147</v>
      </c>
      <c r="G8" s="20">
        <f t="shared" si="0"/>
        <v>46148</v>
      </c>
      <c r="H8" s="20">
        <f t="shared" si="0"/>
        <v>46149</v>
      </c>
      <c r="I8" s="20">
        <f t="shared" si="0"/>
        <v>46150</v>
      </c>
      <c r="J8" s="20">
        <f t="shared" si="0"/>
        <v>46151</v>
      </c>
      <c r="K8" s="20">
        <f t="shared" si="0"/>
        <v>46152</v>
      </c>
      <c r="L8" s="20">
        <f t="shared" si="0"/>
        <v>46153</v>
      </c>
      <c r="M8" s="20">
        <f t="shared" si="0"/>
        <v>46154</v>
      </c>
      <c r="N8" s="20">
        <f t="shared" si="0"/>
        <v>46155</v>
      </c>
      <c r="O8" s="20">
        <f t="shared" si="0"/>
        <v>46156</v>
      </c>
      <c r="P8" s="20">
        <f t="shared" si="0"/>
        <v>46157</v>
      </c>
      <c r="Q8" s="20">
        <f t="shared" si="0"/>
        <v>46158</v>
      </c>
      <c r="R8" s="20">
        <f t="shared" si="0"/>
        <v>46159</v>
      </c>
      <c r="S8" s="20">
        <f t="shared" si="0"/>
        <v>46160</v>
      </c>
      <c r="T8" s="20">
        <f t="shared" si="0"/>
        <v>46161</v>
      </c>
      <c r="U8" s="20">
        <f t="shared" si="0"/>
        <v>46162</v>
      </c>
      <c r="V8" s="20">
        <f t="shared" si="0"/>
        <v>46163</v>
      </c>
      <c r="W8" s="20">
        <f t="shared" si="0"/>
        <v>46164</v>
      </c>
      <c r="X8" s="20">
        <f t="shared" si="0"/>
        <v>46165</v>
      </c>
      <c r="Y8" s="20">
        <f t="shared" si="0"/>
        <v>46166</v>
      </c>
      <c r="Z8" s="20">
        <f t="shared" si="0"/>
        <v>46167</v>
      </c>
      <c r="AA8" s="20">
        <f t="shared" si="0"/>
        <v>46168</v>
      </c>
      <c r="AB8" s="20">
        <f t="shared" si="0"/>
        <v>46169</v>
      </c>
      <c r="AC8" s="20">
        <f t="shared" si="0"/>
        <v>46170</v>
      </c>
      <c r="AD8" s="20">
        <f t="shared" si="0"/>
        <v>46171</v>
      </c>
      <c r="AE8" s="20">
        <f t="shared" si="0"/>
        <v>46172</v>
      </c>
      <c r="AF8" s="21">
        <f t="shared" si="0"/>
        <v>46173</v>
      </c>
      <c r="AG8" s="2" t="s">
        <v>22</v>
      </c>
      <c r="AH8" s="35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H9" s="36">
        <f>J31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SUM(Tableau147[[#This Row],[Colonne2]:[Colonne32]])</f>
        <v>0</v>
      </c>
      <c r="AH10" s="37">
        <f>ROUNDUP(Tableau147[[#This Row],[Colonne33]]/7,1)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8">
        <f>SUM(Tableau147[[#This Row],[Colonne2]:[Colonne32]])</f>
        <v>0</v>
      </c>
      <c r="AH11" s="37">
        <f>ROUNDUP(Tableau147[[#This Row],[Colonne33]]/7,1)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8">
        <f>SUM(Tableau147[[#This Row],[Colonne2]:[Colonne32]])</f>
        <v>0</v>
      </c>
      <c r="AH12" s="37">
        <f>ROUNDUP(Tableau147[[#This Row],[Colonne33]]/7,1)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8">
        <f>SUM(Tableau147[[#This Row],[Colonne2]:[Colonne32]])</f>
        <v>0</v>
      </c>
      <c r="AH13" s="37">
        <f>ROUNDUP(Tableau147[[#This Row],[Colonne33]]/7,1)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8">
        <f>SUM(Tableau147[[#This Row],[Colonne2]:[Colonne32]])</f>
        <v>0</v>
      </c>
      <c r="AH14" s="37">
        <f>ROUNDUP(Tableau147[[#This Row],[Colonne33]]/7,1)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8">
        <f>SUM(Tableau147[[#This Row],[Colonne2]:[Colonne32]])</f>
        <v>0</v>
      </c>
      <c r="AH15" s="37">
        <f>ROUNDUP(Tableau147[[#This Row],[Colonne33]]/7,1)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8">
        <f>SUM(Tableau147[[#This Row],[Colonne2]:[Colonne32]])</f>
        <v>0</v>
      </c>
      <c r="AH16" s="37">
        <f>ROUNDUP(Tableau147[[#This Row],[Colonne33]]/7,1)</f>
        <v>0</v>
      </c>
      <c r="AI16">
        <f>3*7</f>
        <v>21</v>
      </c>
    </row>
    <row r="17" spans="1:3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8">
        <f>SUM(Tableau147[[#This Row],[Colonne2]:[Colonne32]])</f>
        <v>0</v>
      </c>
      <c r="AH17" s="37">
        <f>ROUNDUP(Tableau147[[#This Row],[Colonne33]]/7,1)</f>
        <v>0</v>
      </c>
    </row>
    <row r="18" spans="1:3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8">
        <f>SUM(Tableau147[[#This Row],[Colonne2]:[Colonne32]])</f>
        <v>0</v>
      </c>
      <c r="AH18" s="37">
        <f>ROUNDUP(Tableau147[[#This Row],[Colonne33]]/7,1)</f>
        <v>0</v>
      </c>
    </row>
    <row r="19" spans="1:3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8">
        <f>SUM(Tableau147[[#This Row],[Colonne2]:[Colonne32]])</f>
        <v>0</v>
      </c>
      <c r="AH19" s="37">
        <f>ROUNDUP(Tableau147[[#This Row],[Colonne33]]/7,1)</f>
        <v>0</v>
      </c>
      <c r="AI19">
        <f>21-16</f>
        <v>5</v>
      </c>
    </row>
    <row r="20" spans="1:35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8">
        <f>SUM(Tableau147[[#This Row],[Colonne2]:[Colonne32]])</f>
        <v>0</v>
      </c>
      <c r="AH20" s="37">
        <f>ROUNDUP(Tableau147[[#This Row],[Colonne33]]/7,1)</f>
        <v>0</v>
      </c>
    </row>
    <row r="21" spans="1:3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/>
      <c r="AH21" s="37"/>
    </row>
    <row r="22" spans="1:35" x14ac:dyDescent="0.3">
      <c r="A22" s="7" t="s">
        <v>22</v>
      </c>
      <c r="B22" s="7">
        <f t="shared" ref="B22:AF22" si="1">SUM(B10:B20)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8">
        <f>SUM(Tableau147[[#This Row],[Colonne2]:[Colonne32]])</f>
        <v>0</v>
      </c>
      <c r="AH22" s="37">
        <f>ROUNDUP(Tableau147[[#This Row],[Colonne33]]/7,1)</f>
        <v>0</v>
      </c>
    </row>
    <row r="23" spans="1:35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8">
        <f>SUM(Tableau147[[#This Row],[Colonne2]:[Colonne32]])</f>
        <v>0</v>
      </c>
      <c r="AH23" s="37">
        <f>ROUNDUP(Tableau147[[#This Row],[Colonne33]]/7,1)</f>
        <v>0</v>
      </c>
    </row>
    <row r="24" spans="1:35" x14ac:dyDescent="0.3">
      <c r="AH24" s="37" t="e">
        <f>ROUNDUP(Tableau147[[#This Row],[Colonne33]]/7,1)</f>
        <v>#VALUE!</v>
      </c>
    </row>
    <row r="25" spans="1:35" ht="27.6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5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5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45</v>
      </c>
      <c r="L27" s="59"/>
      <c r="M27" s="59"/>
      <c r="N27" s="59"/>
      <c r="O27" s="60"/>
      <c r="P27" s="61"/>
      <c r="Q27" s="62"/>
      <c r="R27" s="55" t="s">
        <v>22</v>
      </c>
      <c r="S27" s="56"/>
      <c r="T27" s="56"/>
      <c r="U27" s="56"/>
      <c r="V27" s="57"/>
      <c r="W27" s="61"/>
      <c r="X27" s="62"/>
      <c r="AA27" s="55" t="s">
        <v>22</v>
      </c>
      <c r="AB27" s="56"/>
      <c r="AC27" s="56"/>
      <c r="AD27" s="56"/>
      <c r="AE27" s="57"/>
      <c r="AF27" s="61"/>
      <c r="AG27" s="62"/>
    </row>
    <row r="28" spans="1:35" ht="13.2" customHeight="1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0</v>
      </c>
      <c r="Q28" s="69"/>
      <c r="R28" s="50" t="s">
        <v>34</v>
      </c>
      <c r="S28" s="51"/>
      <c r="T28" s="51"/>
      <c r="U28" s="51"/>
      <c r="V28" s="52"/>
      <c r="W28" s="70">
        <f>W26-W27</f>
        <v>0</v>
      </c>
      <c r="X28" s="71"/>
      <c r="AA28" s="50" t="s">
        <v>34</v>
      </c>
      <c r="AB28" s="51"/>
      <c r="AC28" s="51"/>
      <c r="AD28" s="51"/>
      <c r="AE28" s="52"/>
      <c r="AF28" s="69">
        <f>AF26-AF27</f>
        <v>0</v>
      </c>
      <c r="AG28" s="69"/>
    </row>
    <row r="29" spans="1:35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Avril!W29</f>
        <v>0</v>
      </c>
      <c r="X29" s="73"/>
      <c r="AA29" s="50" t="s">
        <v>33</v>
      </c>
      <c r="AB29" s="51"/>
      <c r="AC29" s="51"/>
      <c r="AD29" s="51"/>
      <c r="AE29" s="52"/>
      <c r="AF29" s="74">
        <f>Avril!AF29</f>
        <v>0</v>
      </c>
      <c r="AG29" s="74"/>
    </row>
    <row r="30" spans="1:35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0</v>
      </c>
      <c r="X30" s="74"/>
      <c r="AA30" s="50" t="s">
        <v>35</v>
      </c>
      <c r="AB30" s="51"/>
      <c r="AC30" s="51"/>
      <c r="AD30" s="51"/>
      <c r="AE30" s="52"/>
      <c r="AF30" s="74">
        <f>AF28+AF29</f>
        <v>0</v>
      </c>
      <c r="AG30" s="74"/>
    </row>
    <row r="31" spans="1:35" ht="13.2" customHeight="1" x14ac:dyDescent="0.3"/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P28:Q28"/>
    <mergeCell ref="K27:O27"/>
    <mergeCell ref="P27:Q27"/>
    <mergeCell ref="R27:V27"/>
    <mergeCell ref="W27:X27"/>
    <mergeCell ref="AA27:AE27"/>
    <mergeCell ref="R30:V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W30:X30"/>
    <mergeCell ref="AA30:AE30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8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B45E-C88E-45DE-9E68-7E8771EFEDCD}">
  <sheetPr>
    <pageSetUpPr fitToPage="1"/>
  </sheetPr>
  <dimension ref="A1:AO31"/>
  <sheetViews>
    <sheetView topLeftCell="A13" workbookViewId="0">
      <selection activeCell="A10" sqref="A10:A23"/>
    </sheetView>
  </sheetViews>
  <sheetFormatPr baseColWidth="10" defaultColWidth="8.88671875" defaultRowHeight="14.4" x14ac:dyDescent="0.3"/>
  <cols>
    <col min="1" max="1" width="32.5546875" customWidth="1"/>
    <col min="2" max="17" width="3.33203125" customWidth="1"/>
    <col min="18" max="18" width="4.88671875" customWidth="1"/>
    <col min="19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6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 t="s">
        <v>49</v>
      </c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 t="s">
        <v>50</v>
      </c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46174</v>
      </c>
      <c r="C8" s="20">
        <f t="shared" ref="C8:AE8" si="0">B8+1</f>
        <v>46175</v>
      </c>
      <c r="D8" s="20">
        <f t="shared" si="0"/>
        <v>46176</v>
      </c>
      <c r="E8" s="20">
        <f t="shared" si="0"/>
        <v>46177</v>
      </c>
      <c r="F8" s="20">
        <f t="shared" si="0"/>
        <v>46178</v>
      </c>
      <c r="G8" s="20">
        <f t="shared" si="0"/>
        <v>46179</v>
      </c>
      <c r="H8" s="20">
        <f t="shared" si="0"/>
        <v>46180</v>
      </c>
      <c r="I8" s="20">
        <f t="shared" si="0"/>
        <v>46181</v>
      </c>
      <c r="J8" s="20">
        <f t="shared" si="0"/>
        <v>46182</v>
      </c>
      <c r="K8" s="20">
        <f t="shared" si="0"/>
        <v>46183</v>
      </c>
      <c r="L8" s="20">
        <f t="shared" si="0"/>
        <v>46184</v>
      </c>
      <c r="M8" s="20">
        <f t="shared" si="0"/>
        <v>46185</v>
      </c>
      <c r="N8" s="20">
        <f t="shared" si="0"/>
        <v>46186</v>
      </c>
      <c r="O8" s="20">
        <f t="shared" si="0"/>
        <v>46187</v>
      </c>
      <c r="P8" s="20">
        <f t="shared" si="0"/>
        <v>46188</v>
      </c>
      <c r="Q8" s="20">
        <f t="shared" si="0"/>
        <v>46189</v>
      </c>
      <c r="R8" s="20">
        <f t="shared" si="0"/>
        <v>46190</v>
      </c>
      <c r="S8" s="20">
        <f t="shared" si="0"/>
        <v>46191</v>
      </c>
      <c r="T8" s="20">
        <f t="shared" si="0"/>
        <v>46192</v>
      </c>
      <c r="U8" s="20">
        <f t="shared" si="0"/>
        <v>46193</v>
      </c>
      <c r="V8" s="20">
        <f t="shared" si="0"/>
        <v>46194</v>
      </c>
      <c r="W8" s="20">
        <f t="shared" si="0"/>
        <v>46195</v>
      </c>
      <c r="X8" s="20">
        <f t="shared" si="0"/>
        <v>46196</v>
      </c>
      <c r="Y8" s="20">
        <f t="shared" si="0"/>
        <v>46197</v>
      </c>
      <c r="Z8" s="20">
        <f t="shared" si="0"/>
        <v>46198</v>
      </c>
      <c r="AA8" s="20">
        <f t="shared" si="0"/>
        <v>46199</v>
      </c>
      <c r="AB8" s="20">
        <f t="shared" si="0"/>
        <v>46200</v>
      </c>
      <c r="AC8" s="20">
        <f t="shared" si="0"/>
        <v>46201</v>
      </c>
      <c r="AD8" s="20">
        <f t="shared" si="0"/>
        <v>46202</v>
      </c>
      <c r="AE8" s="20">
        <f t="shared" si="0"/>
        <v>46203</v>
      </c>
      <c r="AF8" s="21"/>
      <c r="AG8" s="2" t="s">
        <v>22</v>
      </c>
      <c r="AH8" s="35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H9" s="36">
        <f>J31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SUM(Tableau148[[#This Row],[Colonne2]:[Colonne32]])</f>
        <v>0</v>
      </c>
      <c r="AH10" s="37">
        <f>ROUNDUP(Tableau148[[#This Row],[Colonne33]]/7,1)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SUM(Tableau148[[#This Row],[Colonne2]:[Colonne32]])</f>
        <v>0</v>
      </c>
      <c r="AH11" s="37">
        <f>ROUNDUP(Tableau148[[#This Row],[Colonne33]]/7,1)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SUM(Tableau148[[#This Row],[Colonne2]:[Colonne32]])</f>
        <v>0</v>
      </c>
      <c r="AH12" s="37">
        <f>ROUNDUP(Tableau148[[#This Row],[Colonne33]]/7,1)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SUM(Tableau148[[#This Row],[Colonne2]:[Colonne32]])</f>
        <v>0</v>
      </c>
      <c r="AH13" s="37">
        <f>ROUNDUP(Tableau148[[#This Row],[Colonne33]]/7,1)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SUM(Tableau148[[#This Row],[Colonne2]:[Colonne32]])</f>
        <v>0</v>
      </c>
      <c r="AH14" s="37">
        <f>ROUNDUP(Tableau148[[#This Row],[Colonne33]]/7,1)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SUM(Tableau148[[#This Row],[Colonne2]:[Colonne32]])</f>
        <v>0</v>
      </c>
      <c r="AH15" s="37">
        <f>ROUNDUP(Tableau148[[#This Row],[Colonne33]]/7,1)</f>
        <v>0</v>
      </c>
      <c r="AI15">
        <f>Tableau148[[#This Row],[Colonne33]]/7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SUM(Tableau148[[#This Row],[Colonne2]:[Colonne32]])</f>
        <v>0</v>
      </c>
      <c r="AH16" s="37">
        <f>ROUNDUP(Tableau148[[#This Row],[Colonne33]]/7,1)</f>
        <v>0</v>
      </c>
    </row>
    <row r="17" spans="1:34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SUM(Tableau148[[#This Row],[Colonne2]:[Colonne32]])</f>
        <v>0</v>
      </c>
      <c r="AH17" s="37">
        <f>ROUNDUP(Tableau148[[#This Row],[Colonne33]]/7,1)</f>
        <v>0</v>
      </c>
    </row>
    <row r="18" spans="1:34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SUM(Tableau148[[#This Row],[Colonne2]:[Colonne32]])</f>
        <v>0</v>
      </c>
      <c r="AH18" s="37">
        <f>ROUNDUP(Tableau148[[#This Row],[Colonne33]]/7,1)</f>
        <v>0</v>
      </c>
    </row>
    <row r="19" spans="1:34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SUM(Tableau148[[#This Row],[Colonne2]:[Colonne32]])</f>
        <v>0</v>
      </c>
      <c r="AH19" s="37">
        <f>ROUNDUP(Tableau148[[#This Row],[Colonne33]]/7,1)</f>
        <v>0</v>
      </c>
    </row>
    <row r="20" spans="1:34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SUM(Tableau148[[#This Row],[Colonne2]:[Colonne32]])</f>
        <v>0</v>
      </c>
      <c r="AH20" s="37">
        <f>ROUNDUP(Tableau148[[#This Row],[Colonne33]]/7,1)</f>
        <v>0</v>
      </c>
    </row>
    <row r="21" spans="1:34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/>
      <c r="AH21" s="37"/>
    </row>
    <row r="22" spans="1:34" x14ac:dyDescent="0.3">
      <c r="A22" s="7" t="s">
        <v>22</v>
      </c>
      <c r="B22" s="7">
        <f t="shared" ref="B22:AE22" si="1">SUM(B10:B20)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/>
      <c r="AG22" s="2">
        <f>SUM(Tableau148[[#This Row],[Colonne2]:[Colonne32]])</f>
        <v>0</v>
      </c>
      <c r="AH22" s="37">
        <f>ROUNDUP(Tableau148[[#This Row],[Colonne33]]/7,1)</f>
        <v>0</v>
      </c>
    </row>
    <row r="23" spans="1:34" x14ac:dyDescent="0.3">
      <c r="A23" s="7" t="s">
        <v>36</v>
      </c>
      <c r="B23" s="7">
        <f>IF(B22=0,0,1)</f>
        <v>0</v>
      </c>
      <c r="C23" s="7">
        <f t="shared" ref="C23:AE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/>
      <c r="AG23" s="2">
        <f>SUM(Tableau148[[#This Row],[Colonne2]:[Colonne32]])</f>
        <v>0</v>
      </c>
      <c r="AH23" s="37">
        <f>ROUNDUP(Tableau148[[#This Row],[Colonne33]]/7,1)</f>
        <v>0</v>
      </c>
    </row>
    <row r="24" spans="1:34" x14ac:dyDescent="0.3">
      <c r="AH24" s="38"/>
    </row>
    <row r="25" spans="1:34" ht="27.6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4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/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4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45</v>
      </c>
      <c r="L27" s="59"/>
      <c r="M27" s="59"/>
      <c r="N27" s="59"/>
      <c r="O27" s="60"/>
      <c r="P27" s="61"/>
      <c r="Q27" s="62"/>
      <c r="R27" s="55" t="s">
        <v>22</v>
      </c>
      <c r="S27" s="56"/>
      <c r="T27" s="56"/>
      <c r="U27" s="56"/>
      <c r="V27" s="57"/>
      <c r="W27" s="61"/>
      <c r="X27" s="62"/>
      <c r="AA27" s="55" t="s">
        <v>22</v>
      </c>
      <c r="AB27" s="56"/>
      <c r="AC27" s="56"/>
      <c r="AD27" s="56"/>
      <c r="AE27" s="57"/>
      <c r="AF27" s="61"/>
      <c r="AG27" s="62"/>
    </row>
    <row r="28" spans="1:34" ht="13.2" customHeight="1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0</v>
      </c>
      <c r="Q28" s="69"/>
      <c r="R28" s="50" t="s">
        <v>34</v>
      </c>
      <c r="S28" s="51"/>
      <c r="T28" s="51"/>
      <c r="U28" s="51"/>
      <c r="V28" s="52"/>
      <c r="W28" s="70">
        <f>W26-W27</f>
        <v>0</v>
      </c>
      <c r="X28" s="71"/>
      <c r="AA28" s="50" t="s">
        <v>34</v>
      </c>
      <c r="AB28" s="51"/>
      <c r="AC28" s="51"/>
      <c r="AD28" s="51"/>
      <c r="AE28" s="52"/>
      <c r="AF28" s="69">
        <f>AF26-AF27</f>
        <v>0</v>
      </c>
      <c r="AG28" s="69"/>
    </row>
    <row r="29" spans="1:34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Mai!W29</f>
        <v>0</v>
      </c>
      <c r="X29" s="73"/>
      <c r="AA29" s="50" t="s">
        <v>33</v>
      </c>
      <c r="AB29" s="51"/>
      <c r="AC29" s="51"/>
      <c r="AD29" s="51"/>
      <c r="AE29" s="52"/>
      <c r="AF29" s="74"/>
      <c r="AG29" s="74"/>
    </row>
    <row r="30" spans="1:34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0</v>
      </c>
      <c r="X30" s="74"/>
      <c r="AA30" s="50" t="s">
        <v>35</v>
      </c>
      <c r="AB30" s="51"/>
      <c r="AC30" s="51"/>
      <c r="AD30" s="51"/>
      <c r="AE30" s="52"/>
      <c r="AF30" s="74">
        <f>AF28+AF29</f>
        <v>0</v>
      </c>
      <c r="AG30" s="74"/>
    </row>
    <row r="31" spans="1:34" ht="13.2" customHeight="1" x14ac:dyDescent="0.3"/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7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13EC-EB92-442D-B007-AD712CD10EBD}">
  <sheetPr>
    <pageSetUpPr fitToPage="1"/>
  </sheetPr>
  <dimension ref="A1:AO30"/>
  <sheetViews>
    <sheetView topLeftCell="A8" workbookViewId="0">
      <selection activeCell="A10" sqref="A10:A23"/>
    </sheetView>
  </sheetViews>
  <sheetFormatPr baseColWidth="10" defaultColWidth="8.88671875" defaultRowHeight="14.4" x14ac:dyDescent="0.3"/>
  <cols>
    <col min="1" max="1" width="36.33203125" customWidth="1"/>
    <col min="2" max="17" width="3.33203125" customWidth="1"/>
    <col min="18" max="18" width="4.77734375" customWidth="1"/>
    <col min="19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7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 t="s">
        <v>49</v>
      </c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 t="s">
        <v>50</v>
      </c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46204</v>
      </c>
      <c r="C8" s="20">
        <f t="shared" ref="C8:AF8" si="0">B8+1</f>
        <v>46205</v>
      </c>
      <c r="D8" s="20">
        <f t="shared" si="0"/>
        <v>46206</v>
      </c>
      <c r="E8" s="20">
        <f t="shared" si="0"/>
        <v>46207</v>
      </c>
      <c r="F8" s="20">
        <f t="shared" si="0"/>
        <v>46208</v>
      </c>
      <c r="G8" s="20">
        <f t="shared" si="0"/>
        <v>46209</v>
      </c>
      <c r="H8" s="20">
        <f t="shared" si="0"/>
        <v>46210</v>
      </c>
      <c r="I8" s="20">
        <f t="shared" si="0"/>
        <v>46211</v>
      </c>
      <c r="J8" s="20">
        <f t="shared" si="0"/>
        <v>46212</v>
      </c>
      <c r="K8" s="20">
        <f t="shared" si="0"/>
        <v>46213</v>
      </c>
      <c r="L8" s="20">
        <f t="shared" si="0"/>
        <v>46214</v>
      </c>
      <c r="M8" s="20">
        <f t="shared" si="0"/>
        <v>46215</v>
      </c>
      <c r="N8" s="20">
        <f t="shared" si="0"/>
        <v>46216</v>
      </c>
      <c r="O8" s="20">
        <f t="shared" si="0"/>
        <v>46217</v>
      </c>
      <c r="P8" s="20">
        <f t="shared" si="0"/>
        <v>46218</v>
      </c>
      <c r="Q8" s="20">
        <f t="shared" si="0"/>
        <v>46219</v>
      </c>
      <c r="R8" s="20">
        <f t="shared" si="0"/>
        <v>46220</v>
      </c>
      <c r="S8" s="20">
        <f t="shared" si="0"/>
        <v>46221</v>
      </c>
      <c r="T8" s="20">
        <f t="shared" si="0"/>
        <v>46222</v>
      </c>
      <c r="U8" s="20">
        <f t="shared" si="0"/>
        <v>46223</v>
      </c>
      <c r="V8" s="20">
        <f t="shared" si="0"/>
        <v>46224</v>
      </c>
      <c r="W8" s="20">
        <f t="shared" si="0"/>
        <v>46225</v>
      </c>
      <c r="X8" s="20">
        <f t="shared" si="0"/>
        <v>46226</v>
      </c>
      <c r="Y8" s="20">
        <f t="shared" si="0"/>
        <v>46227</v>
      </c>
      <c r="Z8" s="20">
        <f t="shared" si="0"/>
        <v>46228</v>
      </c>
      <c r="AA8" s="20">
        <f t="shared" si="0"/>
        <v>46229</v>
      </c>
      <c r="AB8" s="20">
        <f t="shared" si="0"/>
        <v>46230</v>
      </c>
      <c r="AC8" s="20">
        <f t="shared" si="0"/>
        <v>46231</v>
      </c>
      <c r="AD8" s="20">
        <f t="shared" si="0"/>
        <v>46232</v>
      </c>
      <c r="AE8" s="20">
        <f t="shared" si="0"/>
        <v>46233</v>
      </c>
      <c r="AF8" s="21">
        <f t="shared" si="0"/>
        <v>46234</v>
      </c>
      <c r="AG8" s="2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 t="s">
        <v>15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/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SUM(Tableau149[[#This Row],[Colonne2]:[Colonne32]])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SUM(Tableau149[[#This Row],[Colonne2]:[Colonne32]])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SUM(Tableau149[[#This Row],[Colonne2]:[Colonne32]])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SUM(Tableau149[[#This Row],[Colonne2]:[Colonne32]])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SUM(Tableau149[[#This Row],[Colonne2]:[Colonne32]])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SUM(Tableau149[[#This Row],[Colonne2]:[Colonne32]])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SUM(Tableau149[[#This Row],[Colonne2]:[Colonne32]])</f>
        <v>0</v>
      </c>
    </row>
    <row r="17" spans="1:3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SUM(Tableau149[[#This Row],[Colonne2]:[Colonne32]])</f>
        <v>0</v>
      </c>
    </row>
    <row r="18" spans="1:3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SUM(Tableau149[[#This Row],[Colonne2]:[Colonne32]])</f>
        <v>0</v>
      </c>
    </row>
    <row r="19" spans="1:3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SUM(Tableau149[[#This Row],[Colonne2]:[Colonne32]])</f>
        <v>0</v>
      </c>
    </row>
    <row r="20" spans="1:3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SUM(Tableau149[[#This Row],[Colonne2]:[Colonne32]])</f>
        <v>0</v>
      </c>
      <c r="AJ20">
        <f>30/7</f>
        <v>4.2857142857142856</v>
      </c>
    </row>
    <row r="21" spans="1:3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/>
    </row>
    <row r="22" spans="1:36" x14ac:dyDescent="0.3">
      <c r="A22" s="7" t="s">
        <v>22</v>
      </c>
      <c r="B22" s="7">
        <f t="shared" ref="B22:AF22" si="1">SUM(B10:B20)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SUM(Tableau146[[#This Row],[Colonne2]:[Colonne32]])</f>
        <v>0</v>
      </c>
    </row>
    <row r="23" spans="1:36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</row>
    <row r="24" spans="1:36" ht="13.2" customHeight="1" x14ac:dyDescent="0.3"/>
    <row r="25" spans="1:36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6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/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6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/>
      <c r="K27" s="58" t="s">
        <v>45</v>
      </c>
      <c r="L27" s="59"/>
      <c r="M27" s="59"/>
      <c r="N27" s="59"/>
      <c r="O27" s="60"/>
      <c r="P27" s="61"/>
      <c r="Q27" s="62"/>
      <c r="R27" s="55" t="s">
        <v>22</v>
      </c>
      <c r="S27" s="56"/>
      <c r="T27" s="56"/>
      <c r="U27" s="56"/>
      <c r="V27" s="57"/>
      <c r="W27" s="61"/>
      <c r="X27" s="62"/>
      <c r="AA27" s="55" t="s">
        <v>22</v>
      </c>
      <c r="AB27" s="56"/>
      <c r="AC27" s="56"/>
      <c r="AD27" s="56"/>
      <c r="AE27" s="57"/>
      <c r="AF27" s="61"/>
      <c r="AG27" s="62"/>
    </row>
    <row r="28" spans="1:36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0</v>
      </c>
      <c r="Q28" s="69"/>
      <c r="R28" s="50" t="s">
        <v>34</v>
      </c>
      <c r="S28" s="51"/>
      <c r="T28" s="51"/>
      <c r="U28" s="51"/>
      <c r="V28" s="52"/>
      <c r="W28" s="70">
        <f>W26-W27</f>
        <v>0</v>
      </c>
      <c r="X28" s="71"/>
      <c r="AA28" s="50" t="s">
        <v>34</v>
      </c>
      <c r="AB28" s="51"/>
      <c r="AC28" s="51"/>
      <c r="AD28" s="51"/>
      <c r="AE28" s="52"/>
      <c r="AF28" s="69" t="s">
        <v>56</v>
      </c>
      <c r="AG28" s="69"/>
    </row>
    <row r="29" spans="1:36" ht="13.2" customHeight="1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Juin!W29</f>
        <v>0</v>
      </c>
      <c r="X29" s="73"/>
      <c r="AA29" s="50" t="s">
        <v>33</v>
      </c>
      <c r="AB29" s="51"/>
      <c r="AC29" s="51"/>
      <c r="AD29" s="51"/>
      <c r="AE29" s="52"/>
      <c r="AF29" s="74"/>
      <c r="AG29" s="74"/>
    </row>
    <row r="30" spans="1:36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0</v>
      </c>
      <c r="X30" s="74"/>
      <c r="AA30" s="50" t="s">
        <v>35</v>
      </c>
      <c r="AB30" s="51"/>
      <c r="AC30" s="51"/>
      <c r="AD30" s="51"/>
      <c r="AE30" s="52"/>
      <c r="AF30" s="74" t="e">
        <f>AF28+AF29</f>
        <v>#VALUE!</v>
      </c>
      <c r="AG30" s="74"/>
    </row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6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23FF6-C7AF-4B76-8403-7A29A2909433}">
  <sheetPr>
    <pageSetUpPr fitToPage="1"/>
  </sheetPr>
  <dimension ref="A1:AO30"/>
  <sheetViews>
    <sheetView workbookViewId="0">
      <selection activeCell="A10" sqref="A10:A23"/>
    </sheetView>
  </sheetViews>
  <sheetFormatPr baseColWidth="10" defaultColWidth="8.88671875" defaultRowHeight="14.4" x14ac:dyDescent="0.3"/>
  <cols>
    <col min="1" max="1" width="41.109375" customWidth="1"/>
    <col min="2" max="17" width="3.33203125" customWidth="1"/>
    <col min="18" max="18" width="5.5546875" customWidth="1"/>
    <col min="19" max="31" width="3.33203125" customWidth="1"/>
    <col min="32" max="32" width="3.5546875" bestFit="1" customWidth="1"/>
    <col min="33" max="33" width="6.44140625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8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46235</v>
      </c>
      <c r="C8" s="20">
        <f t="shared" ref="C8:AF8" si="0">B8+1</f>
        <v>46236</v>
      </c>
      <c r="D8" s="20">
        <f t="shared" si="0"/>
        <v>46237</v>
      </c>
      <c r="E8" s="20">
        <f t="shared" si="0"/>
        <v>46238</v>
      </c>
      <c r="F8" s="20">
        <f t="shared" si="0"/>
        <v>46239</v>
      </c>
      <c r="G8" s="20">
        <f t="shared" si="0"/>
        <v>46240</v>
      </c>
      <c r="H8" s="20">
        <f t="shared" si="0"/>
        <v>46241</v>
      </c>
      <c r="I8" s="20">
        <f t="shared" si="0"/>
        <v>46242</v>
      </c>
      <c r="J8" s="20">
        <f t="shared" si="0"/>
        <v>46243</v>
      </c>
      <c r="K8" s="20">
        <f t="shared" si="0"/>
        <v>46244</v>
      </c>
      <c r="L8" s="20">
        <f t="shared" si="0"/>
        <v>46245</v>
      </c>
      <c r="M8" s="20">
        <f t="shared" si="0"/>
        <v>46246</v>
      </c>
      <c r="N8" s="20">
        <f t="shared" si="0"/>
        <v>46247</v>
      </c>
      <c r="O8" s="20">
        <f t="shared" si="0"/>
        <v>46248</v>
      </c>
      <c r="P8" s="20">
        <f t="shared" si="0"/>
        <v>46249</v>
      </c>
      <c r="Q8" s="20">
        <f t="shared" si="0"/>
        <v>46250</v>
      </c>
      <c r="R8" s="20">
        <f t="shared" si="0"/>
        <v>46251</v>
      </c>
      <c r="S8" s="20">
        <f t="shared" si="0"/>
        <v>46252</v>
      </c>
      <c r="T8" s="20">
        <f t="shared" si="0"/>
        <v>46253</v>
      </c>
      <c r="U8" s="20">
        <f t="shared" si="0"/>
        <v>46254</v>
      </c>
      <c r="V8" s="20">
        <f t="shared" si="0"/>
        <v>46255</v>
      </c>
      <c r="W8" s="20">
        <f t="shared" si="0"/>
        <v>46256</v>
      </c>
      <c r="X8" s="20">
        <f t="shared" si="0"/>
        <v>46257</v>
      </c>
      <c r="Y8" s="20">
        <f t="shared" si="0"/>
        <v>46258</v>
      </c>
      <c r="Z8" s="20">
        <f t="shared" si="0"/>
        <v>46259</v>
      </c>
      <c r="AA8" s="20">
        <f t="shared" si="0"/>
        <v>46260</v>
      </c>
      <c r="AB8" s="20">
        <f t="shared" si="0"/>
        <v>46261</v>
      </c>
      <c r="AC8" s="20">
        <f t="shared" si="0"/>
        <v>46262</v>
      </c>
      <c r="AD8" s="20">
        <f t="shared" si="0"/>
        <v>46263</v>
      </c>
      <c r="AE8" s="20">
        <f t="shared" si="0"/>
        <v>46264</v>
      </c>
      <c r="AF8" s="21">
        <f t="shared" si="0"/>
        <v>46265</v>
      </c>
      <c r="AG8" s="2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 t="s">
        <v>15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SUM(Tableau1410[[#This Row],[Colonne2]:[Colonne32]])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/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SUM(Tableau1410[[#This Row],[Colonne2]:[Colonne32]])</f>
        <v>0</v>
      </c>
      <c r="AN12" t="s">
        <v>10</v>
      </c>
      <c r="AO12">
        <v>2035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SUM(Tableau1410[[#This Row],[Colonne2]:[Colonne32]])</f>
        <v>0</v>
      </c>
      <c r="AN13" t="s">
        <v>11</v>
      </c>
      <c r="AO13">
        <v>2036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SUM(Tableau1410[[#This Row],[Colonne2]:[Colonne32]])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SUM(Tableau1410[[#This Row],[Colonne2]:[Colonne32]])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SUM(Tableau1410[[#This Row],[Colonne2]:[Colonne32]])</f>
        <v>0</v>
      </c>
    </row>
    <row r="17" spans="1:3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SUM(Tableau1410[[#This Row],[Colonne2]:[Colonne32]])</f>
        <v>0</v>
      </c>
    </row>
    <row r="18" spans="1:3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SUM(Tableau1410[[#This Row],[Colonne2]:[Colonne32]])</f>
        <v>0</v>
      </c>
    </row>
    <row r="19" spans="1:3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SUM(Tableau1410[[#This Row],[Colonne2]:[Colonne32]])</f>
        <v>0</v>
      </c>
    </row>
    <row r="20" spans="1:3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/>
    </row>
    <row r="21" spans="1:3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SUM(Tableau1410[[#This Row],[Colonne2]:[Colonne32]])</f>
        <v>0</v>
      </c>
    </row>
    <row r="22" spans="1:33" x14ac:dyDescent="0.3">
      <c r="A22" s="7" t="s">
        <v>22</v>
      </c>
      <c r="B22" s="7">
        <f t="shared" ref="B22:AF22" si="1">SUM(B11:B21)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SUM(Tableau146[[#This Row],[Colonne2]:[Colonne32]])</f>
        <v>0</v>
      </c>
    </row>
    <row r="23" spans="1:33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</row>
    <row r="24" spans="1:33" ht="13.2" customHeight="1" x14ac:dyDescent="0.3"/>
    <row r="25" spans="1:33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3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COUNTIF(B10:AF10,"AM")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3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COUNTIF(B10:AF10,"JF")</f>
        <v>0</v>
      </c>
      <c r="K27" s="58" t="s">
        <v>45</v>
      </c>
      <c r="L27" s="59"/>
      <c r="M27" s="59"/>
      <c r="N27" s="59"/>
      <c r="O27" s="60"/>
      <c r="P27" s="61">
        <v>218</v>
      </c>
      <c r="Q27" s="62"/>
      <c r="R27" s="55" t="s">
        <v>22</v>
      </c>
      <c r="S27" s="56"/>
      <c r="T27" s="56"/>
      <c r="U27" s="56"/>
      <c r="V27" s="57"/>
      <c r="W27" s="61">
        <f>NETWORKDAYS.INTL(B8,AF8)*7.8-(I30*7.8)</f>
        <v>163.79999999999998</v>
      </c>
      <c r="X27" s="62"/>
      <c r="AA27" s="55" t="s">
        <v>22</v>
      </c>
      <c r="AB27" s="56"/>
      <c r="AC27" s="56"/>
      <c r="AD27" s="56"/>
      <c r="AE27" s="57"/>
      <c r="AF27" s="61">
        <f>NETWORKDAYS.INTL(B8,AF8)*7-(I30*7)</f>
        <v>147</v>
      </c>
      <c r="AG27" s="62"/>
    </row>
    <row r="28" spans="1:33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COUNTIF(B10:AF10,"CA")</f>
        <v>0</v>
      </c>
      <c r="K28" s="50" t="s">
        <v>46</v>
      </c>
      <c r="L28" s="51"/>
      <c r="M28" s="51"/>
      <c r="N28" s="51"/>
      <c r="O28" s="52"/>
      <c r="P28" s="69">
        <f>P27-P26</f>
        <v>218</v>
      </c>
      <c r="Q28" s="69"/>
      <c r="R28" s="50" t="s">
        <v>34</v>
      </c>
      <c r="S28" s="51"/>
      <c r="T28" s="51"/>
      <c r="U28" s="51"/>
      <c r="V28" s="52"/>
      <c r="W28" s="70">
        <f>W26-W27</f>
        <v>-163.79999999999998</v>
      </c>
      <c r="X28" s="71"/>
      <c r="AA28" s="50" t="s">
        <v>34</v>
      </c>
      <c r="AB28" s="51"/>
      <c r="AC28" s="51"/>
      <c r="AD28" s="51"/>
      <c r="AE28" s="52"/>
      <c r="AF28" s="69">
        <f>AF26-AF27</f>
        <v>-147</v>
      </c>
      <c r="AG28" s="69"/>
    </row>
    <row r="29" spans="1:33" ht="13.2" customHeight="1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COUNTIF(B10:AF10,"AA")</f>
        <v>0</v>
      </c>
      <c r="R29" s="50" t="s">
        <v>33</v>
      </c>
      <c r="S29" s="51"/>
      <c r="T29" s="51"/>
      <c r="U29" s="51"/>
      <c r="V29" s="52"/>
      <c r="W29" s="72">
        <f>Juillet!W30</f>
        <v>0</v>
      </c>
      <c r="X29" s="73"/>
      <c r="AA29" s="50" t="s">
        <v>33</v>
      </c>
      <c r="AB29" s="51"/>
      <c r="AC29" s="51"/>
      <c r="AD29" s="51"/>
      <c r="AE29" s="52"/>
      <c r="AF29" s="74">
        <f>Juin!AF31</f>
        <v>0</v>
      </c>
      <c r="AG29" s="74"/>
    </row>
    <row r="30" spans="1:33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-163.79999999999998</v>
      </c>
      <c r="X30" s="74"/>
      <c r="AA30" s="50" t="s">
        <v>35</v>
      </c>
      <c r="AB30" s="51"/>
      <c r="AC30" s="51"/>
      <c r="AD30" s="51"/>
      <c r="AE30" s="52"/>
      <c r="AF30" s="74">
        <f>AF28+AF29</f>
        <v>-147</v>
      </c>
      <c r="AG30" s="74"/>
    </row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5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34C7-B06A-457B-A96E-A48DF7612C35}">
  <sheetPr>
    <pageSetUpPr fitToPage="1"/>
  </sheetPr>
  <dimension ref="A1:AO30"/>
  <sheetViews>
    <sheetView topLeftCell="A8" workbookViewId="0">
      <selection activeCell="A23" sqref="A10:A23"/>
    </sheetView>
  </sheetViews>
  <sheetFormatPr baseColWidth="10" defaultColWidth="8.88671875" defaultRowHeight="14.4" x14ac:dyDescent="0.3"/>
  <cols>
    <col min="1" max="1" width="36.77734375" customWidth="1"/>
    <col min="2" max="15" width="3.33203125" customWidth="1"/>
    <col min="16" max="16" width="3.21875" customWidth="1"/>
    <col min="17" max="17" width="3.33203125" customWidth="1"/>
    <col min="18" max="18" width="3.44140625" bestFit="1" customWidth="1"/>
    <col min="19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9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46266</v>
      </c>
      <c r="C8" s="20">
        <f t="shared" ref="C8:AF8" si="0">B8+1</f>
        <v>46267</v>
      </c>
      <c r="D8" s="20">
        <f t="shared" si="0"/>
        <v>46268</v>
      </c>
      <c r="E8" s="20">
        <f t="shared" si="0"/>
        <v>46269</v>
      </c>
      <c r="F8" s="20">
        <f t="shared" si="0"/>
        <v>46270</v>
      </c>
      <c r="G8" s="20">
        <f t="shared" si="0"/>
        <v>46271</v>
      </c>
      <c r="H8" s="20">
        <f t="shared" si="0"/>
        <v>46272</v>
      </c>
      <c r="I8" s="20">
        <f t="shared" si="0"/>
        <v>46273</v>
      </c>
      <c r="J8" s="20">
        <f t="shared" si="0"/>
        <v>46274</v>
      </c>
      <c r="K8" s="20">
        <f t="shared" si="0"/>
        <v>46275</v>
      </c>
      <c r="L8" s="20">
        <f t="shared" si="0"/>
        <v>46276</v>
      </c>
      <c r="M8" s="20">
        <f t="shared" si="0"/>
        <v>46277</v>
      </c>
      <c r="N8" s="20">
        <f t="shared" si="0"/>
        <v>46278</v>
      </c>
      <c r="O8" s="20">
        <f t="shared" si="0"/>
        <v>46279</v>
      </c>
      <c r="P8" s="20">
        <f t="shared" si="0"/>
        <v>46280</v>
      </c>
      <c r="Q8" s="20">
        <f t="shared" si="0"/>
        <v>46281</v>
      </c>
      <c r="R8" s="20">
        <f t="shared" si="0"/>
        <v>46282</v>
      </c>
      <c r="S8" s="20">
        <f t="shared" si="0"/>
        <v>46283</v>
      </c>
      <c r="T8" s="20">
        <f t="shared" si="0"/>
        <v>46284</v>
      </c>
      <c r="U8" s="20">
        <f t="shared" si="0"/>
        <v>46285</v>
      </c>
      <c r="V8" s="20">
        <f t="shared" si="0"/>
        <v>46286</v>
      </c>
      <c r="W8" s="20">
        <f t="shared" si="0"/>
        <v>46287</v>
      </c>
      <c r="X8" s="20">
        <f t="shared" si="0"/>
        <v>46288</v>
      </c>
      <c r="Y8" s="20">
        <f t="shared" si="0"/>
        <v>46289</v>
      </c>
      <c r="Z8" s="20">
        <f t="shared" si="0"/>
        <v>46290</v>
      </c>
      <c r="AA8" s="20">
        <f t="shared" si="0"/>
        <v>46291</v>
      </c>
      <c r="AB8" s="20">
        <f t="shared" si="0"/>
        <v>46292</v>
      </c>
      <c r="AC8" s="20">
        <f t="shared" si="0"/>
        <v>46293</v>
      </c>
      <c r="AD8" s="20">
        <f t="shared" si="0"/>
        <v>46294</v>
      </c>
      <c r="AE8" s="20">
        <f t="shared" si="0"/>
        <v>46295</v>
      </c>
      <c r="AF8" s="21">
        <f t="shared" si="0"/>
        <v>46296</v>
      </c>
      <c r="AG8" s="2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SUM(Tableau1411[[#This Row],[Colonne2]:[Colonne32]])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SUM(Tableau1411[[#This Row],[Colonne2]:[Colonne32]])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SUM(Tableau1411[[#This Row],[Colonne2]:[Colonne32]])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SUM(Tableau1411[[#This Row],[Colonne2]:[Colonne32]])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SUM(Tableau1411[[#This Row],[Colonne2]:[Colonne32]])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SUM(Tableau1411[[#This Row],[Colonne2]:[Colonne32]])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SUM(Tableau1411[[#This Row],[Colonne2]:[Colonne32]])</f>
        <v>0</v>
      </c>
    </row>
    <row r="17" spans="1:3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SUM(Tableau1411[[#This Row],[Colonne2]:[Colonne32]])</f>
        <v>0</v>
      </c>
    </row>
    <row r="18" spans="1:3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SUM(Tableau1411[[#This Row],[Colonne2]:[Colonne32]])</f>
        <v>0</v>
      </c>
    </row>
    <row r="19" spans="1:3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SUM(Tableau1411[[#This Row],[Colonne2]:[Colonne32]])</f>
        <v>0</v>
      </c>
    </row>
    <row r="20" spans="1:3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/>
    </row>
    <row r="21" spans="1:3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SUM(Tableau1411[[#This Row],[Colonne2]:[Colonne32]])</f>
        <v>0</v>
      </c>
    </row>
    <row r="22" spans="1:33" x14ac:dyDescent="0.3">
      <c r="A22" s="7" t="s">
        <v>22</v>
      </c>
      <c r="B22" s="7">
        <f t="shared" ref="B22:AF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SUM(Tableau146[[#This Row],[Colonne2]:[Colonne32]])</f>
        <v>0</v>
      </c>
    </row>
    <row r="23" spans="1:33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</row>
    <row r="24" spans="1:33" ht="13.2" customHeight="1" x14ac:dyDescent="0.3"/>
    <row r="25" spans="1:33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3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3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45</v>
      </c>
      <c r="L27" s="59"/>
      <c r="M27" s="59"/>
      <c r="N27" s="59"/>
      <c r="O27" s="60"/>
      <c r="P27" s="61">
        <v>218</v>
      </c>
      <c r="Q27" s="62"/>
      <c r="R27" s="55" t="s">
        <v>22</v>
      </c>
      <c r="S27" s="56"/>
      <c r="T27" s="56"/>
      <c r="U27" s="56"/>
      <c r="V27" s="57"/>
      <c r="W27" s="61">
        <f>NETWORKDAYS.INTL(B8,AF8)*7.8-(I30*7.8)</f>
        <v>179.4</v>
      </c>
      <c r="X27" s="62"/>
      <c r="AA27" s="55" t="s">
        <v>22</v>
      </c>
      <c r="AB27" s="56"/>
      <c r="AC27" s="56"/>
      <c r="AD27" s="56"/>
      <c r="AE27" s="57"/>
      <c r="AF27" s="61">
        <f>NETWORKDAYS.INTL(B8,AF8)*7-(I30*7)</f>
        <v>161</v>
      </c>
      <c r="AG27" s="62"/>
    </row>
    <row r="28" spans="1:33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218</v>
      </c>
      <c r="Q28" s="69"/>
      <c r="R28" s="50" t="s">
        <v>34</v>
      </c>
      <c r="S28" s="51"/>
      <c r="T28" s="51"/>
      <c r="U28" s="51"/>
      <c r="V28" s="52"/>
      <c r="W28" s="70">
        <f>W26-W27</f>
        <v>-179.4</v>
      </c>
      <c r="X28" s="71"/>
      <c r="AA28" s="50" t="s">
        <v>34</v>
      </c>
      <c r="AB28" s="51"/>
      <c r="AC28" s="51"/>
      <c r="AD28" s="51"/>
      <c r="AE28" s="52"/>
      <c r="AF28" s="69">
        <f>AF26-AF27</f>
        <v>-161</v>
      </c>
      <c r="AG28" s="69"/>
    </row>
    <row r="29" spans="1:33" ht="13.2" customHeight="1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Juin!W29</f>
        <v>0</v>
      </c>
      <c r="X29" s="73"/>
      <c r="AA29" s="50" t="s">
        <v>33</v>
      </c>
      <c r="AB29" s="51"/>
      <c r="AC29" s="51"/>
      <c r="AD29" s="51"/>
      <c r="AE29" s="52"/>
      <c r="AF29" s="74">
        <f>Juin!AF30</f>
        <v>0</v>
      </c>
      <c r="AG29" s="74"/>
    </row>
    <row r="30" spans="1:33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-179.4</v>
      </c>
      <c r="X30" s="74"/>
      <c r="AA30" s="50" t="s">
        <v>35</v>
      </c>
      <c r="AB30" s="51"/>
      <c r="AC30" s="51"/>
      <c r="AD30" s="51"/>
      <c r="AE30" s="52"/>
      <c r="AF30" s="74">
        <f>AF28+AF29</f>
        <v>-161</v>
      </c>
      <c r="AG30" s="74"/>
    </row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4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2924-D5C3-4A95-A7C6-72D6961FC436}">
  <sheetPr>
    <pageSetUpPr fitToPage="1"/>
  </sheetPr>
  <dimension ref="A1:AO35"/>
  <sheetViews>
    <sheetView topLeftCell="A8" workbookViewId="0">
      <selection activeCell="A10" sqref="A10:A23"/>
    </sheetView>
  </sheetViews>
  <sheetFormatPr baseColWidth="10" defaultColWidth="8.88671875" defaultRowHeight="14.4" x14ac:dyDescent="0.3"/>
  <cols>
    <col min="1" max="1" width="40.77734375" customWidth="1"/>
    <col min="2" max="17" width="3.33203125" customWidth="1"/>
    <col min="18" max="18" width="4.88671875" customWidth="1"/>
    <col min="19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10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46296</v>
      </c>
      <c r="C8" s="20">
        <f t="shared" ref="C8:AF8" si="0">B8+1</f>
        <v>46297</v>
      </c>
      <c r="D8" s="20">
        <f t="shared" si="0"/>
        <v>46298</v>
      </c>
      <c r="E8" s="20">
        <f t="shared" si="0"/>
        <v>46299</v>
      </c>
      <c r="F8" s="20">
        <f t="shared" si="0"/>
        <v>46300</v>
      </c>
      <c r="G8" s="20">
        <f t="shared" si="0"/>
        <v>46301</v>
      </c>
      <c r="H8" s="20">
        <f t="shared" si="0"/>
        <v>46302</v>
      </c>
      <c r="I8" s="20">
        <f t="shared" si="0"/>
        <v>46303</v>
      </c>
      <c r="J8" s="20">
        <f t="shared" si="0"/>
        <v>46304</v>
      </c>
      <c r="K8" s="20">
        <f t="shared" si="0"/>
        <v>46305</v>
      </c>
      <c r="L8" s="20">
        <f t="shared" si="0"/>
        <v>46306</v>
      </c>
      <c r="M8" s="20">
        <f t="shared" si="0"/>
        <v>46307</v>
      </c>
      <c r="N8" s="20">
        <f t="shared" si="0"/>
        <v>46308</v>
      </c>
      <c r="O8" s="20">
        <f t="shared" si="0"/>
        <v>46309</v>
      </c>
      <c r="P8" s="20">
        <f t="shared" si="0"/>
        <v>46310</v>
      </c>
      <c r="Q8" s="20">
        <f t="shared" si="0"/>
        <v>46311</v>
      </c>
      <c r="R8" s="20">
        <f t="shared" si="0"/>
        <v>46312</v>
      </c>
      <c r="S8" s="20">
        <f t="shared" si="0"/>
        <v>46313</v>
      </c>
      <c r="T8" s="20">
        <f t="shared" si="0"/>
        <v>46314</v>
      </c>
      <c r="U8" s="20">
        <f t="shared" si="0"/>
        <v>46315</v>
      </c>
      <c r="V8" s="20">
        <f t="shared" si="0"/>
        <v>46316</v>
      </c>
      <c r="W8" s="20">
        <f t="shared" si="0"/>
        <v>46317</v>
      </c>
      <c r="X8" s="20">
        <f t="shared" si="0"/>
        <v>46318</v>
      </c>
      <c r="Y8" s="20">
        <f t="shared" si="0"/>
        <v>46319</v>
      </c>
      <c r="Z8" s="20">
        <f t="shared" si="0"/>
        <v>46320</v>
      </c>
      <c r="AA8" s="20">
        <f t="shared" si="0"/>
        <v>46321</v>
      </c>
      <c r="AB8" s="20">
        <f t="shared" si="0"/>
        <v>46322</v>
      </c>
      <c r="AC8" s="20">
        <f t="shared" si="0"/>
        <v>46323</v>
      </c>
      <c r="AD8" s="20">
        <f t="shared" si="0"/>
        <v>46324</v>
      </c>
      <c r="AE8" s="20">
        <f t="shared" si="0"/>
        <v>46325</v>
      </c>
      <c r="AF8" s="21">
        <f t="shared" si="0"/>
        <v>46326</v>
      </c>
      <c r="AG8" s="2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0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SUM(Tableau1412[[#This Row],[Colonne2]:[Colonne32]])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SUM(Tableau1412[[#This Row],[Colonne2]:[Colonne32]])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SUM(Tableau1412[[#This Row],[Colonne2]:[Colonne32]])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SUM(Tableau1412[[#This Row],[Colonne2]:[Colonne32]])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SUM(Tableau1412[[#This Row],[Colonne2]:[Colonne32]])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SUM(Tableau1412[[#This Row],[Colonne2]:[Colonne32]])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SUM(Tableau1412[[#This Row],[Colonne2]:[Colonne32]])</f>
        <v>0</v>
      </c>
    </row>
    <row r="17" spans="1:3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SUM(Tableau1412[[#This Row],[Colonne2]:[Colonne32]])</f>
        <v>0</v>
      </c>
    </row>
    <row r="18" spans="1:3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SUM(Tableau1412[[#This Row],[Colonne2]:[Colonne32]])</f>
        <v>0</v>
      </c>
    </row>
    <row r="19" spans="1:3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/>
    </row>
    <row r="20" spans="1:3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>
        <f>SUM(Tableau1412[[#This Row],[Colonne2]:[Colonne32]])</f>
        <v>0</v>
      </c>
    </row>
    <row r="21" spans="1:3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SUM(Tableau1412[[#This Row],[Colonne2]:[Colonne32]])</f>
        <v>0</v>
      </c>
    </row>
    <row r="22" spans="1:33" x14ac:dyDescent="0.3">
      <c r="A22" s="7" t="s">
        <v>22</v>
      </c>
      <c r="B22" s="7">
        <f t="shared" ref="B22:AF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SUM(Tableau146[[#This Row],[Colonne2]:[Colonne32]])</f>
        <v>0</v>
      </c>
    </row>
    <row r="23" spans="1:33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</row>
    <row r="24" spans="1:33" ht="13.2" customHeight="1" x14ac:dyDescent="0.3"/>
    <row r="25" spans="1:33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3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3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0</v>
      </c>
      <c r="K27" s="58" t="s">
        <v>45</v>
      </c>
      <c r="L27" s="59"/>
      <c r="M27" s="59"/>
      <c r="N27" s="59"/>
      <c r="O27" s="60"/>
      <c r="P27" s="61">
        <v>218</v>
      </c>
      <c r="Q27" s="62"/>
      <c r="R27" s="55" t="s">
        <v>22</v>
      </c>
      <c r="S27" s="56"/>
      <c r="T27" s="56"/>
      <c r="U27" s="56"/>
      <c r="V27" s="57"/>
      <c r="W27" s="61">
        <f>NETWORKDAYS.INTL(B8,AF8)*7.8-(I30*7.8)</f>
        <v>171.6</v>
      </c>
      <c r="X27" s="62"/>
      <c r="AA27" s="55" t="s">
        <v>22</v>
      </c>
      <c r="AB27" s="56"/>
      <c r="AC27" s="56"/>
      <c r="AD27" s="56"/>
      <c r="AE27" s="57"/>
      <c r="AF27" s="61">
        <f>NETWORKDAYS.INTL(B8,AF8)*7-(I30*7)</f>
        <v>154</v>
      </c>
      <c r="AG27" s="62"/>
    </row>
    <row r="28" spans="1:33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218</v>
      </c>
      <c r="Q28" s="69"/>
      <c r="R28" s="50" t="s">
        <v>34</v>
      </c>
      <c r="S28" s="51"/>
      <c r="T28" s="51"/>
      <c r="U28" s="51"/>
      <c r="V28" s="52"/>
      <c r="W28" s="70">
        <f>W26-W27</f>
        <v>-171.6</v>
      </c>
      <c r="X28" s="71"/>
      <c r="AA28" s="50" t="s">
        <v>34</v>
      </c>
      <c r="AB28" s="51"/>
      <c r="AC28" s="51"/>
      <c r="AD28" s="51"/>
      <c r="AE28" s="52"/>
      <c r="AF28" s="69">
        <f>AF26-AF27</f>
        <v>-154</v>
      </c>
      <c r="AG28" s="69"/>
    </row>
    <row r="29" spans="1:33" ht="13.2" customHeight="1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Juin!W29</f>
        <v>0</v>
      </c>
      <c r="X29" s="73"/>
      <c r="AA29" s="50" t="s">
        <v>33</v>
      </c>
      <c r="AB29" s="51"/>
      <c r="AC29" s="51"/>
      <c r="AD29" s="51"/>
      <c r="AE29" s="52"/>
      <c r="AF29" s="74">
        <f>Juin!AF30</f>
        <v>0</v>
      </c>
      <c r="AG29" s="74"/>
    </row>
    <row r="30" spans="1:33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0</v>
      </c>
      <c r="R30" s="50" t="s">
        <v>35</v>
      </c>
      <c r="S30" s="51"/>
      <c r="T30" s="51"/>
      <c r="U30" s="51"/>
      <c r="V30" s="52"/>
      <c r="W30" s="74">
        <f>W28+W29</f>
        <v>-171.6</v>
      </c>
      <c r="X30" s="74"/>
      <c r="AA30" s="50" t="s">
        <v>35</v>
      </c>
      <c r="AB30" s="51"/>
      <c r="AC30" s="51"/>
      <c r="AD30" s="51"/>
      <c r="AE30" s="52"/>
      <c r="AF30" s="74">
        <f>AF28+AF29</f>
        <v>-154</v>
      </c>
      <c r="AG30" s="74"/>
    </row>
    <row r="35" spans="7:7" x14ac:dyDescent="0.3">
      <c r="G35" t="s">
        <v>37</v>
      </c>
    </row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3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6588-A564-4D01-BD8F-24D85ED2E7BF}">
  <sheetPr>
    <pageSetUpPr fitToPage="1"/>
  </sheetPr>
  <dimension ref="A1:AO30"/>
  <sheetViews>
    <sheetView topLeftCell="A7" workbookViewId="0">
      <selection activeCell="A10" sqref="A10:A23"/>
    </sheetView>
  </sheetViews>
  <sheetFormatPr baseColWidth="10" defaultColWidth="8.88671875" defaultRowHeight="14.4" x14ac:dyDescent="0.3"/>
  <cols>
    <col min="1" max="1" width="32.5546875" customWidth="1"/>
    <col min="2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11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46327</v>
      </c>
      <c r="C8" s="20">
        <f t="shared" ref="C8:AF8" si="0">B8+1</f>
        <v>46328</v>
      </c>
      <c r="D8" s="20">
        <f t="shared" si="0"/>
        <v>46329</v>
      </c>
      <c r="E8" s="20">
        <f t="shared" si="0"/>
        <v>46330</v>
      </c>
      <c r="F8" s="20">
        <f t="shared" si="0"/>
        <v>46331</v>
      </c>
      <c r="G8" s="20">
        <f t="shared" si="0"/>
        <v>46332</v>
      </c>
      <c r="H8" s="20">
        <f t="shared" si="0"/>
        <v>46333</v>
      </c>
      <c r="I8" s="20">
        <f t="shared" si="0"/>
        <v>46334</v>
      </c>
      <c r="J8" s="20">
        <f t="shared" si="0"/>
        <v>46335</v>
      </c>
      <c r="K8" s="20">
        <f t="shared" si="0"/>
        <v>46336</v>
      </c>
      <c r="L8" s="20">
        <f t="shared" si="0"/>
        <v>46337</v>
      </c>
      <c r="M8" s="20">
        <f t="shared" si="0"/>
        <v>46338</v>
      </c>
      <c r="N8" s="20">
        <f t="shared" si="0"/>
        <v>46339</v>
      </c>
      <c r="O8" s="20">
        <f t="shared" si="0"/>
        <v>46340</v>
      </c>
      <c r="P8" s="20">
        <f t="shared" si="0"/>
        <v>46341</v>
      </c>
      <c r="Q8" s="20">
        <f t="shared" si="0"/>
        <v>46342</v>
      </c>
      <c r="R8" s="20">
        <f t="shared" si="0"/>
        <v>46343</v>
      </c>
      <c r="S8" s="20">
        <f t="shared" si="0"/>
        <v>46344</v>
      </c>
      <c r="T8" s="20">
        <f t="shared" si="0"/>
        <v>46345</v>
      </c>
      <c r="U8" s="20">
        <f t="shared" si="0"/>
        <v>46346</v>
      </c>
      <c r="V8" s="20">
        <f t="shared" si="0"/>
        <v>46347</v>
      </c>
      <c r="W8" s="20">
        <f t="shared" si="0"/>
        <v>46348</v>
      </c>
      <c r="X8" s="20">
        <f t="shared" si="0"/>
        <v>46349</v>
      </c>
      <c r="Y8" s="20">
        <f t="shared" si="0"/>
        <v>46350</v>
      </c>
      <c r="Z8" s="20">
        <f t="shared" si="0"/>
        <v>46351</v>
      </c>
      <c r="AA8" s="20">
        <f t="shared" si="0"/>
        <v>46352</v>
      </c>
      <c r="AB8" s="20">
        <f t="shared" si="0"/>
        <v>46353</v>
      </c>
      <c r="AC8" s="20">
        <f t="shared" si="0"/>
        <v>46354</v>
      </c>
      <c r="AD8" s="20">
        <f t="shared" si="0"/>
        <v>46355</v>
      </c>
      <c r="AE8" s="20">
        <f t="shared" si="0"/>
        <v>46356</v>
      </c>
      <c r="AF8" s="21">
        <f t="shared" si="0"/>
        <v>46357</v>
      </c>
      <c r="AG8" s="2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 t="s">
        <v>15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>
        <f>I30</f>
        <v>2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SUM(Tableau14513[[#This Row],[Colonne2]:[Colonne32]])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SUM(Tableau14513[[#This Row],[Colonne2]:[Colonne32]])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SUM(Tableau14513[[#This Row],[Colonne2]:[Colonne32]])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SUM(Tableau14513[[#This Row],[Colonne2]:[Colonne32]])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SUM(Tableau14513[[#This Row],[Colonne2]:[Colonne32]])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SUM(Tableau14513[[#This Row],[Colonne2]:[Colonne32]])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SUM(Tableau14513[[#This Row],[Colonne2]:[Colonne32]])</f>
        <v>0</v>
      </c>
    </row>
    <row r="17" spans="1:3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SUM(Tableau14513[[#This Row],[Colonne2]:[Colonne32]])</f>
        <v>0</v>
      </c>
    </row>
    <row r="18" spans="1:3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SUM(Tableau14513[[#This Row],[Colonne2]:[Colonne32]])</f>
        <v>0</v>
      </c>
    </row>
    <row r="19" spans="1:3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SUM(Tableau14513[[#This Row],[Colonne2]:[Colonne32]])</f>
        <v>0</v>
      </c>
    </row>
    <row r="20" spans="1:3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/>
    </row>
    <row r="21" spans="1:3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SUM(Tableau14513[[#This Row],[Colonne2]:[Colonne32]])</f>
        <v>0</v>
      </c>
    </row>
    <row r="22" spans="1:33" x14ac:dyDescent="0.3">
      <c r="A22" s="7" t="s">
        <v>22</v>
      </c>
      <c r="B22" s="7">
        <f t="shared" ref="B22:AF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SUM(Tableau146[[#This Row],[Colonne2]:[Colonne32]])</f>
        <v>0</v>
      </c>
    </row>
    <row r="23" spans="1:33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</row>
    <row r="24" spans="1:33" ht="13.2" customHeight="1" x14ac:dyDescent="0.3"/>
    <row r="25" spans="1:33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3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3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2</v>
      </c>
      <c r="K27" s="58" t="s">
        <v>45</v>
      </c>
      <c r="L27" s="59"/>
      <c r="M27" s="59"/>
      <c r="N27" s="59"/>
      <c r="O27" s="60"/>
      <c r="P27" s="61">
        <v>218</v>
      </c>
      <c r="Q27" s="62"/>
      <c r="R27" s="55" t="s">
        <v>22</v>
      </c>
      <c r="S27" s="56"/>
      <c r="T27" s="56"/>
      <c r="U27" s="56"/>
      <c r="V27" s="57"/>
      <c r="W27" s="61">
        <f>NETWORKDAYS.INTL(B8,AF8)*7.8-(I30*7.8)</f>
        <v>156</v>
      </c>
      <c r="X27" s="62"/>
      <c r="AA27" s="55" t="s">
        <v>22</v>
      </c>
      <c r="AB27" s="56"/>
      <c r="AC27" s="56"/>
      <c r="AD27" s="56"/>
      <c r="AE27" s="57"/>
      <c r="AF27" s="61">
        <f>NETWORKDAYS.INTL(B8,AF8)*7-(I30*7)</f>
        <v>140</v>
      </c>
      <c r="AG27" s="62"/>
    </row>
    <row r="28" spans="1:33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218</v>
      </c>
      <c r="Q28" s="69"/>
      <c r="R28" s="50" t="s">
        <v>34</v>
      </c>
      <c r="S28" s="51"/>
      <c r="T28" s="51"/>
      <c r="U28" s="51"/>
      <c r="V28" s="52"/>
      <c r="W28" s="70">
        <f>W26-W27</f>
        <v>-156</v>
      </c>
      <c r="X28" s="71"/>
      <c r="AA28" s="50" t="s">
        <v>34</v>
      </c>
      <c r="AB28" s="51"/>
      <c r="AC28" s="51"/>
      <c r="AD28" s="51"/>
      <c r="AE28" s="52"/>
      <c r="AF28" s="69">
        <f>AF26-AF27</f>
        <v>-140</v>
      </c>
      <c r="AG28" s="69"/>
    </row>
    <row r="29" spans="1:33" ht="13.2" customHeight="1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Juin!W29</f>
        <v>0</v>
      </c>
      <c r="X29" s="73"/>
      <c r="AA29" s="50" t="s">
        <v>33</v>
      </c>
      <c r="AB29" s="51"/>
      <c r="AC29" s="51"/>
      <c r="AD29" s="51"/>
      <c r="AE29" s="52"/>
      <c r="AF29" s="74">
        <f>Juin!AF30</f>
        <v>0</v>
      </c>
      <c r="AG29" s="74"/>
    </row>
    <row r="30" spans="1:33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2</v>
      </c>
      <c r="R30" s="50" t="s">
        <v>35</v>
      </c>
      <c r="S30" s="51"/>
      <c r="T30" s="51"/>
      <c r="U30" s="51"/>
      <c r="V30" s="52"/>
      <c r="W30" s="74">
        <f>W28+W29</f>
        <v>-156</v>
      </c>
      <c r="X30" s="74"/>
      <c r="AA30" s="50" t="s">
        <v>35</v>
      </c>
      <c r="AB30" s="51"/>
      <c r="AC30" s="51"/>
      <c r="AD30" s="51"/>
      <c r="AE30" s="52"/>
      <c r="AF30" s="74">
        <f>AF28+AF29</f>
        <v>-140</v>
      </c>
      <c r="AG30" s="74"/>
    </row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2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EF91-77F6-4B46-A9C3-A61E71A655E6}">
  <sheetPr>
    <pageSetUpPr fitToPage="1"/>
  </sheetPr>
  <dimension ref="A1:AO30"/>
  <sheetViews>
    <sheetView topLeftCell="A8" workbookViewId="0">
      <selection activeCell="A10" sqref="A10:A23"/>
    </sheetView>
  </sheetViews>
  <sheetFormatPr baseColWidth="10" defaultColWidth="8.88671875" defaultRowHeight="14.4" x14ac:dyDescent="0.3"/>
  <cols>
    <col min="1" max="1" width="32.5546875" customWidth="1"/>
    <col min="2" max="17" width="3.33203125" customWidth="1"/>
    <col min="18" max="18" width="5.109375" customWidth="1"/>
    <col min="19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5.21875" hidden="1" customWidth="1"/>
    <col min="40" max="40" width="5.6640625" customWidth="1"/>
    <col min="41" max="41" width="8.109375" customWidth="1"/>
  </cols>
  <sheetData>
    <row r="1" spans="1:41" x14ac:dyDescent="0.3">
      <c r="AM1">
        <v>12</v>
      </c>
      <c r="AN1" t="s">
        <v>0</v>
      </c>
      <c r="AO1">
        <v>2025</v>
      </c>
    </row>
    <row r="2" spans="1:41" x14ac:dyDescent="0.3">
      <c r="F2" s="1"/>
      <c r="AM2">
        <v>2</v>
      </c>
      <c r="AN2" t="s">
        <v>1</v>
      </c>
      <c r="AO2">
        <v>2026</v>
      </c>
    </row>
    <row r="3" spans="1:41" x14ac:dyDescent="0.3">
      <c r="AN3" t="s">
        <v>2</v>
      </c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N4" t="s">
        <v>3</v>
      </c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N5" t="s">
        <v>4</v>
      </c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N6" t="s">
        <v>5</v>
      </c>
      <c r="AO6">
        <v>2030</v>
      </c>
    </row>
    <row r="7" spans="1:41" ht="14.4" customHeight="1" x14ac:dyDescent="0.3">
      <c r="AN7" t="s">
        <v>6</v>
      </c>
      <c r="AO7">
        <v>2031</v>
      </c>
    </row>
    <row r="8" spans="1:41" ht="51.6" customHeight="1" x14ac:dyDescent="0.3">
      <c r="B8" s="20">
        <f>DATE(AM2+2024,AM1,1)</f>
        <v>46357</v>
      </c>
      <c r="C8" s="20">
        <f t="shared" ref="C8:AF8" si="0">B8+1</f>
        <v>46358</v>
      </c>
      <c r="D8" s="20">
        <f t="shared" si="0"/>
        <v>46359</v>
      </c>
      <c r="E8" s="20">
        <f t="shared" si="0"/>
        <v>46360</v>
      </c>
      <c r="F8" s="20">
        <f t="shared" si="0"/>
        <v>46361</v>
      </c>
      <c r="G8" s="20">
        <f t="shared" si="0"/>
        <v>46362</v>
      </c>
      <c r="H8" s="20">
        <f t="shared" si="0"/>
        <v>46363</v>
      </c>
      <c r="I8" s="20">
        <f t="shared" si="0"/>
        <v>46364</v>
      </c>
      <c r="J8" s="20">
        <f t="shared" si="0"/>
        <v>46365</v>
      </c>
      <c r="K8" s="20">
        <f t="shared" si="0"/>
        <v>46366</v>
      </c>
      <c r="L8" s="20">
        <f t="shared" si="0"/>
        <v>46367</v>
      </c>
      <c r="M8" s="20">
        <f t="shared" si="0"/>
        <v>46368</v>
      </c>
      <c r="N8" s="20">
        <f t="shared" si="0"/>
        <v>46369</v>
      </c>
      <c r="O8" s="20">
        <f t="shared" si="0"/>
        <v>46370</v>
      </c>
      <c r="P8" s="20">
        <f t="shared" si="0"/>
        <v>46371</v>
      </c>
      <c r="Q8" s="20">
        <f t="shared" si="0"/>
        <v>46372</v>
      </c>
      <c r="R8" s="20">
        <f t="shared" si="0"/>
        <v>46373</v>
      </c>
      <c r="S8" s="20">
        <f t="shared" si="0"/>
        <v>46374</v>
      </c>
      <c r="T8" s="20">
        <f t="shared" si="0"/>
        <v>46375</v>
      </c>
      <c r="U8" s="20">
        <f t="shared" si="0"/>
        <v>46376</v>
      </c>
      <c r="V8" s="20">
        <f t="shared" si="0"/>
        <v>46377</v>
      </c>
      <c r="W8" s="20">
        <f t="shared" si="0"/>
        <v>46378</v>
      </c>
      <c r="X8" s="20">
        <f t="shared" si="0"/>
        <v>46379</v>
      </c>
      <c r="Y8" s="20">
        <f t="shared" si="0"/>
        <v>46380</v>
      </c>
      <c r="Z8" s="20">
        <f t="shared" si="0"/>
        <v>46381</v>
      </c>
      <c r="AA8" s="20">
        <f t="shared" si="0"/>
        <v>46382</v>
      </c>
      <c r="AB8" s="20">
        <f t="shared" si="0"/>
        <v>46383</v>
      </c>
      <c r="AC8" s="20">
        <f t="shared" si="0"/>
        <v>46384</v>
      </c>
      <c r="AD8" s="20">
        <f t="shared" si="0"/>
        <v>46385</v>
      </c>
      <c r="AE8" s="20">
        <f t="shared" si="0"/>
        <v>46386</v>
      </c>
      <c r="AF8" s="21">
        <f t="shared" si="0"/>
        <v>46387</v>
      </c>
      <c r="AG8" s="2" t="s">
        <v>22</v>
      </c>
      <c r="AN8" t="s">
        <v>7</v>
      </c>
      <c r="AO8">
        <v>2032</v>
      </c>
    </row>
    <row r="9" spans="1:41" ht="15" thickBot="1" x14ac:dyDescent="0.35">
      <c r="A9" s="10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 t="s">
        <v>15</v>
      </c>
      <c r="AA9" s="11"/>
      <c r="AB9" s="11"/>
      <c r="AC9" s="11"/>
      <c r="AD9" s="11"/>
      <c r="AE9" s="11"/>
      <c r="AF9" s="11"/>
      <c r="AG9" s="10">
        <f>I30</f>
        <v>1</v>
      </c>
      <c r="AN9" t="s">
        <v>8</v>
      </c>
      <c r="AO9">
        <v>2033</v>
      </c>
    </row>
    <row r="10" spans="1:41" x14ac:dyDescent="0.3">
      <c r="A10" s="8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9"/>
      <c r="AG10" s="8">
        <f>SUM(Tableau14614[[#This Row],[Colonne2]:[Colonne32]])</f>
        <v>0</v>
      </c>
      <c r="AN10" t="s">
        <v>9</v>
      </c>
      <c r="AO10">
        <v>2034</v>
      </c>
    </row>
    <row r="11" spans="1:41" x14ac:dyDescent="0.3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6"/>
      <c r="AG11" s="2">
        <f>SUM(Tableau14614[[#This Row],[Colonne2]:[Colonne32]])</f>
        <v>0</v>
      </c>
      <c r="AN11" t="s">
        <v>10</v>
      </c>
      <c r="AO11">
        <v>2035</v>
      </c>
    </row>
    <row r="12" spans="1:41" x14ac:dyDescent="0.3">
      <c r="A12" s="2" t="s">
        <v>57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6"/>
      <c r="AG12" s="2">
        <f>SUM(Tableau14614[[#This Row],[Colonne2]:[Colonne32]])</f>
        <v>0</v>
      </c>
      <c r="AN12" t="s">
        <v>11</v>
      </c>
      <c r="AO12">
        <v>2036</v>
      </c>
    </row>
    <row r="13" spans="1:41" x14ac:dyDescent="0.3">
      <c r="A13" s="2" t="s">
        <v>59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6"/>
      <c r="AG13" s="2">
        <f>SUM(Tableau14614[[#This Row],[Colonne2]:[Colonne32]])</f>
        <v>0</v>
      </c>
    </row>
    <row r="14" spans="1:41" x14ac:dyDescent="0.3">
      <c r="A14" s="2" t="s">
        <v>61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6"/>
      <c r="AG14" s="2">
        <f>SUM(Tableau14614[[#This Row],[Colonne2]:[Colonne32]])</f>
        <v>0</v>
      </c>
    </row>
    <row r="15" spans="1:4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6"/>
      <c r="AG15" s="2">
        <f>SUM(Tableau14614[[#This Row],[Colonne2]:[Colonne32]])</f>
        <v>0</v>
      </c>
    </row>
    <row r="16" spans="1:4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6"/>
      <c r="AG16" s="2">
        <f>SUM(Tableau14614[[#This Row],[Colonne2]:[Colonne32]])</f>
        <v>0</v>
      </c>
    </row>
    <row r="17" spans="1:3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6"/>
      <c r="AG17" s="2">
        <f>SUM(Tableau14614[[#This Row],[Colonne2]:[Colonne32]])</f>
        <v>0</v>
      </c>
    </row>
    <row r="18" spans="1:3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6"/>
      <c r="AG18" s="2">
        <f>SUM(Tableau14614[[#This Row],[Colonne2]:[Colonne32]])</f>
        <v>0</v>
      </c>
    </row>
    <row r="19" spans="1:3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6"/>
      <c r="AG19" s="2">
        <f>SUM(Tableau14614[[#This Row],[Colonne2]:[Colonne32]])</f>
        <v>0</v>
      </c>
    </row>
    <row r="20" spans="1:3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6"/>
      <c r="AG20" s="2"/>
    </row>
    <row r="21" spans="1:3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6"/>
      <c r="AG21" s="2">
        <f>SUM(Tableau14614[[#This Row],[Colonne2]:[Colonne32]])</f>
        <v>0</v>
      </c>
    </row>
    <row r="22" spans="1:33" x14ac:dyDescent="0.3">
      <c r="A22" s="7" t="s">
        <v>22</v>
      </c>
      <c r="B22" s="7">
        <f t="shared" ref="B22:AF22" si="1">SUM(B10:B21)</f>
        <v>0</v>
      </c>
      <c r="C22" s="7">
        <f t="shared" si="1"/>
        <v>0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  <c r="H22" s="7">
        <f t="shared" si="1"/>
        <v>0</v>
      </c>
      <c r="I22" s="7">
        <f t="shared" si="1"/>
        <v>0</v>
      </c>
      <c r="J22" s="7">
        <f t="shared" si="1"/>
        <v>0</v>
      </c>
      <c r="K22" s="7">
        <f t="shared" si="1"/>
        <v>0</v>
      </c>
      <c r="L22" s="7">
        <f t="shared" si="1"/>
        <v>0</v>
      </c>
      <c r="M22" s="7">
        <f t="shared" si="1"/>
        <v>0</v>
      </c>
      <c r="N22" s="7">
        <f t="shared" si="1"/>
        <v>0</v>
      </c>
      <c r="O22" s="7">
        <f t="shared" si="1"/>
        <v>0</v>
      </c>
      <c r="P22" s="7">
        <f t="shared" si="1"/>
        <v>0</v>
      </c>
      <c r="Q22" s="7">
        <f t="shared" si="1"/>
        <v>0</v>
      </c>
      <c r="R22" s="7">
        <f t="shared" si="1"/>
        <v>0</v>
      </c>
      <c r="S22" s="7">
        <f t="shared" si="1"/>
        <v>0</v>
      </c>
      <c r="T22" s="7">
        <f t="shared" si="1"/>
        <v>0</v>
      </c>
      <c r="U22" s="7">
        <f t="shared" si="1"/>
        <v>0</v>
      </c>
      <c r="V22" s="7">
        <f t="shared" si="1"/>
        <v>0</v>
      </c>
      <c r="W22" s="7">
        <f t="shared" si="1"/>
        <v>0</v>
      </c>
      <c r="X22" s="7">
        <f t="shared" si="1"/>
        <v>0</v>
      </c>
      <c r="Y22" s="7">
        <f t="shared" si="1"/>
        <v>0</v>
      </c>
      <c r="Z22" s="7">
        <f t="shared" si="1"/>
        <v>0</v>
      </c>
      <c r="AA22" s="7">
        <f t="shared" si="1"/>
        <v>0</v>
      </c>
      <c r="AB22" s="7">
        <f t="shared" si="1"/>
        <v>0</v>
      </c>
      <c r="AC22" s="7">
        <f t="shared" si="1"/>
        <v>0</v>
      </c>
      <c r="AD22" s="7">
        <f t="shared" si="1"/>
        <v>0</v>
      </c>
      <c r="AE22" s="7">
        <f t="shared" si="1"/>
        <v>0</v>
      </c>
      <c r="AF22" s="7">
        <f t="shared" si="1"/>
        <v>0</v>
      </c>
      <c r="AG22" s="2">
        <f>SUM(Tableau146[[#This Row],[Colonne2]:[Colonne32]])</f>
        <v>0</v>
      </c>
    </row>
    <row r="23" spans="1:33" x14ac:dyDescent="0.3">
      <c r="A23" s="7" t="s">
        <v>36</v>
      </c>
      <c r="B23" s="7">
        <f>IF(B22=0,0,1)</f>
        <v>0</v>
      </c>
      <c r="C23" s="7">
        <f t="shared" ref="C23:AF23" si="2">IF(C22=0,0,1)</f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 t="shared" si="2"/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7">
        <f t="shared" si="2"/>
        <v>0</v>
      </c>
      <c r="O23" s="7">
        <f t="shared" si="2"/>
        <v>0</v>
      </c>
      <c r="P23" s="7">
        <f t="shared" si="2"/>
        <v>0</v>
      </c>
      <c r="Q23" s="7">
        <f t="shared" si="2"/>
        <v>0</v>
      </c>
      <c r="R23" s="7">
        <f t="shared" si="2"/>
        <v>0</v>
      </c>
      <c r="S23" s="7">
        <f t="shared" si="2"/>
        <v>0</v>
      </c>
      <c r="T23" s="7">
        <f t="shared" si="2"/>
        <v>0</v>
      </c>
      <c r="U23" s="7">
        <f t="shared" si="2"/>
        <v>0</v>
      </c>
      <c r="V23" s="7">
        <f t="shared" si="2"/>
        <v>0</v>
      </c>
      <c r="W23" s="7">
        <f t="shared" si="2"/>
        <v>0</v>
      </c>
      <c r="X23" s="7">
        <f t="shared" si="2"/>
        <v>0</v>
      </c>
      <c r="Y23" s="7">
        <f t="shared" si="2"/>
        <v>0</v>
      </c>
      <c r="Z23" s="7">
        <f t="shared" si="2"/>
        <v>0</v>
      </c>
      <c r="AA23" s="7">
        <f t="shared" si="2"/>
        <v>0</v>
      </c>
      <c r="AB23" s="7">
        <f t="shared" si="2"/>
        <v>0</v>
      </c>
      <c r="AC23" s="7">
        <f t="shared" si="2"/>
        <v>0</v>
      </c>
      <c r="AD23" s="7">
        <f t="shared" si="2"/>
        <v>0</v>
      </c>
      <c r="AE23" s="7">
        <f t="shared" si="2"/>
        <v>0</v>
      </c>
      <c r="AF23" s="33">
        <f t="shared" si="2"/>
        <v>0</v>
      </c>
      <c r="AG23" s="7">
        <f>SUM(B23:AF23)</f>
        <v>0</v>
      </c>
    </row>
    <row r="24" spans="1:33" ht="13.2" customHeight="1" x14ac:dyDescent="0.3"/>
    <row r="25" spans="1:33" ht="13.2" customHeight="1" x14ac:dyDescent="0.3">
      <c r="A25" s="75" t="s">
        <v>12</v>
      </c>
      <c r="B25" s="75"/>
      <c r="C25" s="75"/>
      <c r="D25" s="75"/>
      <c r="E25" s="75"/>
      <c r="F25" s="75"/>
      <c r="G25" s="75"/>
      <c r="H25" s="75"/>
      <c r="I25" s="75"/>
      <c r="K25" s="76" t="s">
        <v>39</v>
      </c>
      <c r="L25" s="77"/>
      <c r="M25" s="77"/>
      <c r="N25" s="77"/>
      <c r="O25" s="77"/>
      <c r="P25" s="77"/>
      <c r="Q25" s="78"/>
      <c r="R25" s="45" t="s">
        <v>40</v>
      </c>
      <c r="S25" s="46"/>
      <c r="T25" s="46"/>
      <c r="U25" s="46"/>
      <c r="V25" s="46"/>
      <c r="W25" s="46"/>
      <c r="X25" s="47"/>
      <c r="AA25" s="45" t="s">
        <v>38</v>
      </c>
      <c r="AB25" s="46"/>
      <c r="AC25" s="46"/>
      <c r="AD25" s="46"/>
      <c r="AE25" s="46"/>
      <c r="AF25" s="46"/>
      <c r="AG25" s="47"/>
    </row>
    <row r="26" spans="1:33" ht="13.2" customHeight="1" x14ac:dyDescent="0.3">
      <c r="A26" s="3" t="s">
        <v>14</v>
      </c>
      <c r="B26" s="67" t="s">
        <v>13</v>
      </c>
      <c r="C26" s="67"/>
      <c r="D26" s="67"/>
      <c r="E26" s="67"/>
      <c r="F26" s="67"/>
      <c r="G26" s="67"/>
      <c r="H26" s="67"/>
      <c r="I26" s="4">
        <f>COUNTIF(B9:AF9,"AM")</f>
        <v>0</v>
      </c>
      <c r="K26" s="58" t="s">
        <v>43</v>
      </c>
      <c r="L26" s="59"/>
      <c r="M26" s="59"/>
      <c r="N26" s="59"/>
      <c r="O26" s="60"/>
      <c r="P26" s="66">
        <f>AG23</f>
        <v>0</v>
      </c>
      <c r="Q26" s="66"/>
      <c r="R26" s="58" t="s">
        <v>44</v>
      </c>
      <c r="S26" s="59"/>
      <c r="T26" s="59"/>
      <c r="U26" s="59"/>
      <c r="V26" s="60"/>
      <c r="W26" s="61">
        <f>AG22</f>
        <v>0</v>
      </c>
      <c r="X26" s="62"/>
      <c r="AA26" s="58" t="s">
        <v>41</v>
      </c>
      <c r="AB26" s="59"/>
      <c r="AC26" s="59"/>
      <c r="AD26" s="59"/>
      <c r="AE26" s="60"/>
      <c r="AF26" s="66">
        <f>AG22</f>
        <v>0</v>
      </c>
      <c r="AG26" s="66"/>
    </row>
    <row r="27" spans="1:33" ht="13.2" customHeight="1" x14ac:dyDescent="0.3">
      <c r="A27" s="5" t="s">
        <v>16</v>
      </c>
      <c r="B27" s="67" t="s">
        <v>15</v>
      </c>
      <c r="C27" s="67"/>
      <c r="D27" s="67"/>
      <c r="E27" s="67"/>
      <c r="F27" s="67"/>
      <c r="G27" s="67"/>
      <c r="H27" s="67"/>
      <c r="I27" s="4">
        <f>COUNTIF(B9:AF9,"JF")</f>
        <v>1</v>
      </c>
      <c r="K27" s="58" t="s">
        <v>45</v>
      </c>
      <c r="L27" s="59"/>
      <c r="M27" s="59"/>
      <c r="N27" s="59"/>
      <c r="O27" s="60"/>
      <c r="P27" s="61">
        <v>218</v>
      </c>
      <c r="Q27" s="62"/>
      <c r="R27" s="55" t="s">
        <v>22</v>
      </c>
      <c r="S27" s="56"/>
      <c r="T27" s="56"/>
      <c r="U27" s="56"/>
      <c r="V27" s="57"/>
      <c r="W27" s="61">
        <f>NETWORKDAYS.INTL(B8,AF8)*7.8-(I30*7.8)</f>
        <v>171.6</v>
      </c>
      <c r="X27" s="62"/>
      <c r="AA27" s="55" t="s">
        <v>22</v>
      </c>
      <c r="AB27" s="56"/>
      <c r="AC27" s="56"/>
      <c r="AD27" s="56"/>
      <c r="AE27" s="57"/>
      <c r="AF27" s="61">
        <f>NETWORKDAYS.INTL(B8,AF8)*7-(I30*7)</f>
        <v>154</v>
      </c>
      <c r="AG27" s="62"/>
    </row>
    <row r="28" spans="1:33" x14ac:dyDescent="0.3">
      <c r="A28" s="3" t="s">
        <v>18</v>
      </c>
      <c r="B28" s="67" t="s">
        <v>17</v>
      </c>
      <c r="C28" s="67"/>
      <c r="D28" s="67"/>
      <c r="E28" s="67"/>
      <c r="F28" s="67"/>
      <c r="G28" s="67"/>
      <c r="H28" s="67"/>
      <c r="I28" s="4">
        <f>COUNTIF(B9:AF9,"CA")</f>
        <v>0</v>
      </c>
      <c r="K28" s="50" t="s">
        <v>46</v>
      </c>
      <c r="L28" s="51"/>
      <c r="M28" s="51"/>
      <c r="N28" s="51"/>
      <c r="O28" s="52"/>
      <c r="P28" s="69">
        <f>P27-P26</f>
        <v>218</v>
      </c>
      <c r="Q28" s="69"/>
      <c r="R28" s="50" t="s">
        <v>34</v>
      </c>
      <c r="S28" s="51"/>
      <c r="T28" s="51"/>
      <c r="U28" s="51"/>
      <c r="V28" s="52"/>
      <c r="W28" s="70">
        <f>W26-W27</f>
        <v>-171.6</v>
      </c>
      <c r="X28" s="71"/>
      <c r="AA28" s="50" t="s">
        <v>34</v>
      </c>
      <c r="AB28" s="51"/>
      <c r="AC28" s="51"/>
      <c r="AD28" s="51"/>
      <c r="AE28" s="52"/>
      <c r="AF28" s="69">
        <f>AF26-AF27</f>
        <v>-154</v>
      </c>
      <c r="AG28" s="69"/>
    </row>
    <row r="29" spans="1:33" ht="13.2" customHeight="1" x14ac:dyDescent="0.3">
      <c r="A29" s="14" t="s">
        <v>20</v>
      </c>
      <c r="B29" s="68" t="s">
        <v>19</v>
      </c>
      <c r="C29" s="68"/>
      <c r="D29" s="68"/>
      <c r="E29" s="68"/>
      <c r="F29" s="68"/>
      <c r="G29" s="68"/>
      <c r="H29" s="68"/>
      <c r="I29" s="15">
        <f>COUNTIF(B9:AF9,"AA")</f>
        <v>0</v>
      </c>
      <c r="R29" s="50" t="s">
        <v>33</v>
      </c>
      <c r="S29" s="51"/>
      <c r="T29" s="51"/>
      <c r="U29" s="51"/>
      <c r="V29" s="52"/>
      <c r="W29" s="72">
        <f>Juin!W29</f>
        <v>0</v>
      </c>
      <c r="X29" s="73"/>
      <c r="AA29" s="50" t="s">
        <v>33</v>
      </c>
      <c r="AB29" s="51"/>
      <c r="AC29" s="51"/>
      <c r="AD29" s="51"/>
      <c r="AE29" s="52"/>
      <c r="AF29" s="74">
        <f>Juin!AF30</f>
        <v>0</v>
      </c>
      <c r="AG29" s="74"/>
    </row>
    <row r="30" spans="1:33" ht="13.2" customHeight="1" x14ac:dyDescent="0.3">
      <c r="A30" s="3" t="s">
        <v>22</v>
      </c>
      <c r="B30" s="63"/>
      <c r="C30" s="64"/>
      <c r="D30" s="64"/>
      <c r="E30" s="64"/>
      <c r="F30" s="64"/>
      <c r="G30" s="64"/>
      <c r="H30" s="65"/>
      <c r="I30" s="4">
        <f>SUM(I26:I29)</f>
        <v>1</v>
      </c>
      <c r="R30" s="50" t="s">
        <v>35</v>
      </c>
      <c r="S30" s="51"/>
      <c r="T30" s="51"/>
      <c r="U30" s="51"/>
      <c r="V30" s="52"/>
      <c r="W30" s="74">
        <f>W28+W29</f>
        <v>-171.6</v>
      </c>
      <c r="X30" s="74"/>
      <c r="AA30" s="50" t="s">
        <v>35</v>
      </c>
      <c r="AB30" s="51"/>
      <c r="AC30" s="51"/>
      <c r="AD30" s="51"/>
      <c r="AE30" s="52"/>
      <c r="AF30" s="74">
        <f>AF28+AF29</f>
        <v>-154</v>
      </c>
      <c r="AG30" s="74"/>
    </row>
  </sheetData>
  <mergeCells count="38">
    <mergeCell ref="B29:H29"/>
    <mergeCell ref="B30:H30"/>
    <mergeCell ref="B27:H27"/>
    <mergeCell ref="AF27:AG27"/>
    <mergeCell ref="B28:H28"/>
    <mergeCell ref="AF28:AG28"/>
    <mergeCell ref="AF29:AG29"/>
    <mergeCell ref="AF30:AG30"/>
    <mergeCell ref="K28:O28"/>
    <mergeCell ref="K27:O27"/>
    <mergeCell ref="P27:Q27"/>
    <mergeCell ref="R27:V27"/>
    <mergeCell ref="W27:X27"/>
    <mergeCell ref="AA27:AE27"/>
    <mergeCell ref="R30:V30"/>
    <mergeCell ref="W30:X30"/>
    <mergeCell ref="B26:H26"/>
    <mergeCell ref="AF26:AG26"/>
    <mergeCell ref="B4:H4"/>
    <mergeCell ref="B5:H5"/>
    <mergeCell ref="B6:H6"/>
    <mergeCell ref="A25:I25"/>
    <mergeCell ref="K25:Q25"/>
    <mergeCell ref="R25:X25"/>
    <mergeCell ref="AA25:AG25"/>
    <mergeCell ref="K26:O26"/>
    <mergeCell ref="P26:Q26"/>
    <mergeCell ref="R26:V26"/>
    <mergeCell ref="W26:X26"/>
    <mergeCell ref="AA26:AE26"/>
    <mergeCell ref="AA30:AE30"/>
    <mergeCell ref="P28:Q28"/>
    <mergeCell ref="R28:V28"/>
    <mergeCell ref="W28:X28"/>
    <mergeCell ref="AA28:AE28"/>
    <mergeCell ref="R29:V29"/>
    <mergeCell ref="W29:X29"/>
    <mergeCell ref="AA29:AE29"/>
  </mergeCells>
  <conditionalFormatting sqref="B8:AF23">
    <cfRule type="expression" dxfId="1" priority="1">
      <formula>WEEKDAY(B$8,2)&gt;5</formula>
    </cfRule>
  </conditionalFormatting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B315-5C83-4411-9397-F44F2FAE20BD}">
  <sheetPr>
    <pageSetUpPr fitToPage="1"/>
  </sheetPr>
  <dimension ref="A1:AO31"/>
  <sheetViews>
    <sheetView workbookViewId="0">
      <selection activeCell="A6" sqref="A6"/>
    </sheetView>
  </sheetViews>
  <sheetFormatPr baseColWidth="10" defaultColWidth="8.88671875" defaultRowHeight="14.4" x14ac:dyDescent="0.3"/>
  <cols>
    <col min="1" max="1" width="32.5546875" customWidth="1"/>
    <col min="2" max="13" width="8" customWidth="1"/>
    <col min="14" max="14" width="10" customWidth="1"/>
    <col min="15" max="15" width="12.6640625" customWidth="1"/>
    <col min="16" max="17" width="3.33203125" customWidth="1"/>
    <col min="18" max="18" width="9.88671875" customWidth="1"/>
    <col min="19" max="21" width="3.33203125" customWidth="1"/>
    <col min="22" max="22" width="7.109375" customWidth="1"/>
    <col min="23" max="31" width="3.33203125" customWidth="1"/>
    <col min="32" max="32" width="3.5546875" bestFit="1" customWidth="1"/>
    <col min="35" max="35" width="17.33203125" customWidth="1"/>
    <col min="36" max="36" width="17.5546875" customWidth="1"/>
    <col min="39" max="39" width="4.6640625" hidden="1" customWidth="1"/>
    <col min="40" max="40" width="5.6640625" hidden="1" customWidth="1"/>
    <col min="41" max="41" width="8.109375" hidden="1" customWidth="1"/>
  </cols>
  <sheetData>
    <row r="1" spans="1:41" x14ac:dyDescent="0.3">
      <c r="AO1">
        <v>2025</v>
      </c>
    </row>
    <row r="2" spans="1:41" x14ac:dyDescent="0.3">
      <c r="F2" s="1"/>
      <c r="AM2">
        <v>2</v>
      </c>
      <c r="AO2">
        <v>2026</v>
      </c>
    </row>
    <row r="3" spans="1:41" x14ac:dyDescent="0.3">
      <c r="AO3">
        <v>2027</v>
      </c>
    </row>
    <row r="4" spans="1:41" x14ac:dyDescent="0.3">
      <c r="A4" s="18" t="s">
        <v>26</v>
      </c>
      <c r="B4" s="40"/>
      <c r="C4" s="40"/>
      <c r="D4" s="40"/>
      <c r="E4" s="40"/>
      <c r="F4" s="40"/>
      <c r="G4" s="40"/>
      <c r="H4" s="40"/>
      <c r="I4" s="16"/>
      <c r="J4" s="16"/>
      <c r="K4" s="16"/>
      <c r="AO4">
        <v>2028</v>
      </c>
    </row>
    <row r="5" spans="1:41" x14ac:dyDescent="0.3">
      <c r="A5" s="18" t="s">
        <v>27</v>
      </c>
      <c r="B5" s="41"/>
      <c r="C5" s="42"/>
      <c r="D5" s="42"/>
      <c r="E5" s="42"/>
      <c r="F5" s="42"/>
      <c r="G5" s="42"/>
      <c r="H5" s="43"/>
      <c r="I5" s="16"/>
      <c r="J5" s="16"/>
      <c r="K5" s="16"/>
      <c r="AO5">
        <v>2029</v>
      </c>
    </row>
    <row r="6" spans="1:41" x14ac:dyDescent="0.3">
      <c r="A6" s="19" t="s">
        <v>24</v>
      </c>
      <c r="B6" s="44" t="s">
        <v>25</v>
      </c>
      <c r="C6" s="44"/>
      <c r="D6" s="44"/>
      <c r="E6" s="44"/>
      <c r="F6" s="44"/>
      <c r="G6" s="44"/>
      <c r="H6" s="44"/>
      <c r="I6" s="17"/>
      <c r="J6" s="17"/>
      <c r="K6" s="17"/>
      <c r="AO6">
        <v>2030</v>
      </c>
    </row>
    <row r="7" spans="1:41" ht="14.4" customHeight="1" x14ac:dyDescent="0.3">
      <c r="AO7">
        <v>2031</v>
      </c>
    </row>
    <row r="8" spans="1:41" ht="51.6" customHeight="1" x14ac:dyDescent="0.3">
      <c r="B8" s="20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 t="s">
        <v>5</v>
      </c>
      <c r="H8" s="20" t="s">
        <v>6</v>
      </c>
      <c r="I8" s="20" t="s">
        <v>28</v>
      </c>
      <c r="J8" s="20" t="s">
        <v>8</v>
      </c>
      <c r="K8" s="20" t="s">
        <v>9</v>
      </c>
      <c r="L8" s="20" t="s">
        <v>10</v>
      </c>
      <c r="M8" s="20" t="s">
        <v>11</v>
      </c>
      <c r="N8" s="28" t="s">
        <v>22</v>
      </c>
      <c r="O8" s="2" t="s">
        <v>32</v>
      </c>
      <c r="P8" t="s">
        <v>55</v>
      </c>
      <c r="AO8">
        <v>2032</v>
      </c>
    </row>
    <row r="9" spans="1:41" ht="15" thickBot="1" x14ac:dyDescent="0.35">
      <c r="A9" s="10" t="s">
        <v>12</v>
      </c>
      <c r="B9" s="10">
        <f>Janvier!$I$30</f>
        <v>0</v>
      </c>
      <c r="C9" s="10">
        <f>Tableau14[[#This Row],[Colonne33]]</f>
        <v>0</v>
      </c>
      <c r="D9" s="10">
        <f>Tableau145[[#This Row],[Colonne33]]</f>
        <v>0</v>
      </c>
      <c r="E9" s="10">
        <f>Avril!$I$29</f>
        <v>0</v>
      </c>
      <c r="F9" s="10">
        <f>Mai!I30</f>
        <v>0</v>
      </c>
      <c r="G9" s="10">
        <f>Juin!I30</f>
        <v>0</v>
      </c>
      <c r="H9" s="10">
        <f>Juillet!I30</f>
        <v>0</v>
      </c>
      <c r="I9" s="10">
        <f>Aout!I30</f>
        <v>0</v>
      </c>
      <c r="J9" s="10">
        <f>Septembre!I30</f>
        <v>0</v>
      </c>
      <c r="K9" s="10">
        <f>Octobre!I30</f>
        <v>0</v>
      </c>
      <c r="L9" s="10">
        <f>Novembre!I30</f>
        <v>2</v>
      </c>
      <c r="M9" s="10">
        <f>Décembre!I30</f>
        <v>1</v>
      </c>
      <c r="N9" s="29">
        <f>SUM(B9:M9)</f>
        <v>3</v>
      </c>
      <c r="O9" s="2"/>
      <c r="AO9">
        <v>2033</v>
      </c>
    </row>
    <row r="10" spans="1:41" ht="15" thickBot="1" x14ac:dyDescent="0.35">
      <c r="A10" s="8" t="s">
        <v>58</v>
      </c>
      <c r="B10" s="8">
        <f>Tableau1[[#This Row],[Colonne33]]</f>
        <v>0</v>
      </c>
      <c r="C10" s="8">
        <f>Tableau14[[#This Row],[Colonne33]]</f>
        <v>0</v>
      </c>
      <c r="D10" s="8">
        <f>Tableau145[[#This Row],[Colonne33]]</f>
        <v>0</v>
      </c>
      <c r="E10" s="8">
        <f>Tableau146[[#This Row],[Colonne33]]</f>
        <v>0</v>
      </c>
      <c r="F10" s="8">
        <f>Tableau147[[#This Row],[Colonne33]]</f>
        <v>0</v>
      </c>
      <c r="G10" s="8">
        <f>Tableau148[[#This Row],[Colonne33]]</f>
        <v>0</v>
      </c>
      <c r="H10" s="8">
        <f>Tableau149[[#This Row],[Colonne33]]</f>
        <v>0</v>
      </c>
      <c r="I10" s="8">
        <f>Tableau1410[[#This Row],[Colonne33]]</f>
        <v>0</v>
      </c>
      <c r="J10" s="8">
        <f>Tableau1411[[#This Row],[Colonne33]]</f>
        <v>0</v>
      </c>
      <c r="K10" s="8">
        <f>Tableau1412[[#This Row],[Colonne33]]</f>
        <v>0</v>
      </c>
      <c r="L10" s="8">
        <f>Tableau14513[[#This Row],[Colonne33]]</f>
        <v>0</v>
      </c>
      <c r="M10" s="8">
        <f>Tableau14614[[#This Row],[Colonne33]]</f>
        <v>0</v>
      </c>
      <c r="N10" s="29">
        <f t="shared" ref="N10:N22" si="0">SUM(B10:M10)</f>
        <v>0</v>
      </c>
      <c r="O10" s="30" t="e">
        <f>Tableau1461415[[#This Row],[Colonne33]]/$N$23</f>
        <v>#DIV/0!</v>
      </c>
      <c r="AO10">
        <v>2034</v>
      </c>
    </row>
    <row r="11" spans="1:41" ht="15" thickBot="1" x14ac:dyDescent="0.35">
      <c r="A11" s="2" t="s">
        <v>60</v>
      </c>
      <c r="B11" s="2">
        <f>Tableau1[[#This Row],[Colonne33]]</f>
        <v>0</v>
      </c>
      <c r="C11" s="8">
        <f>Tableau14[[#This Row],[Colonne33]]</f>
        <v>0</v>
      </c>
      <c r="D11" s="8">
        <f>Tableau145[[#This Row],[Colonne33]]</f>
        <v>0</v>
      </c>
      <c r="E11" s="8">
        <f>Tableau146[[#This Row],[Colonne33]]</f>
        <v>0</v>
      </c>
      <c r="F11" s="8">
        <f>Tableau147[[#This Row],[Colonne33]]</f>
        <v>0</v>
      </c>
      <c r="G11" s="8">
        <f>Tableau148[[#This Row],[Colonne33]]</f>
        <v>0</v>
      </c>
      <c r="H11" s="8">
        <f>Tableau149[[#This Row],[Colonne33]]</f>
        <v>0</v>
      </c>
      <c r="I11" s="8">
        <f>Tableau1410[[#This Row],[Colonne33]]</f>
        <v>0</v>
      </c>
      <c r="J11" s="8">
        <f>Tableau1411[[#This Row],[Colonne33]]</f>
        <v>0</v>
      </c>
      <c r="K11" s="8">
        <f>Tableau1412[[#This Row],[Colonne33]]</f>
        <v>0</v>
      </c>
      <c r="L11" s="8">
        <f>Tableau14513[[#This Row],[Colonne33]]</f>
        <v>0</v>
      </c>
      <c r="M11" s="8">
        <f>Tableau14614[[#This Row],[Colonne33]]</f>
        <v>0</v>
      </c>
      <c r="N11" s="29">
        <f t="shared" si="0"/>
        <v>0</v>
      </c>
      <c r="O11" s="30" t="e">
        <f>Tableau1461415[[#This Row],[Colonne33]]/$N$23</f>
        <v>#DIV/0!</v>
      </c>
      <c r="AO11">
        <v>2035</v>
      </c>
    </row>
    <row r="12" spans="1:41" ht="15" thickBot="1" x14ac:dyDescent="0.35">
      <c r="A12" s="2" t="s">
        <v>57</v>
      </c>
      <c r="B12" s="2">
        <f>Tableau1[[#This Row],[Colonne33]]</f>
        <v>0</v>
      </c>
      <c r="C12" s="8">
        <f>Tableau14[[#This Row],[Colonne33]]</f>
        <v>0</v>
      </c>
      <c r="D12" s="8">
        <f>Tableau145[[#This Row],[Colonne33]]</f>
        <v>0</v>
      </c>
      <c r="E12" s="8">
        <f>Tableau146[[#This Row],[Colonne33]]</f>
        <v>0</v>
      </c>
      <c r="F12" s="8">
        <f>Tableau147[[#This Row],[Colonne33]]</f>
        <v>0</v>
      </c>
      <c r="G12" s="8">
        <f>Tableau148[[#This Row],[Colonne33]]</f>
        <v>0</v>
      </c>
      <c r="H12" s="8">
        <f>Tableau149[[#This Row],[Colonne33]]</f>
        <v>0</v>
      </c>
      <c r="I12" s="8">
        <f>Tableau1410[[#This Row],[Colonne33]]</f>
        <v>0</v>
      </c>
      <c r="J12" s="8">
        <f>Tableau1411[[#This Row],[Colonne33]]</f>
        <v>0</v>
      </c>
      <c r="K12" s="8">
        <f>Tableau1412[[#This Row],[Colonne33]]</f>
        <v>0</v>
      </c>
      <c r="L12" s="8">
        <f>Tableau14513[[#This Row],[Colonne33]]</f>
        <v>0</v>
      </c>
      <c r="M12" s="8">
        <f>Tableau14614[[#This Row],[Colonne33]]</f>
        <v>0</v>
      </c>
      <c r="N12" s="29">
        <f>SUM(B12:M12)</f>
        <v>0</v>
      </c>
      <c r="O12" s="30" t="e">
        <f>Tableau1461415[[#This Row],[Colonne33]]/$N$23</f>
        <v>#DIV/0!</v>
      </c>
      <c r="AO12">
        <v>2036</v>
      </c>
    </row>
    <row r="13" spans="1:41" ht="15" thickBot="1" x14ac:dyDescent="0.35">
      <c r="A13" s="2" t="s">
        <v>59</v>
      </c>
      <c r="B13" s="2">
        <f>Tableau1[[#This Row],[Colonne33]]</f>
        <v>0</v>
      </c>
      <c r="C13" s="8">
        <f>Tableau14[[#This Row],[Colonne33]]</f>
        <v>0</v>
      </c>
      <c r="D13" s="8">
        <f>Tableau145[[#This Row],[Colonne33]]</f>
        <v>0</v>
      </c>
      <c r="E13" s="8">
        <f>Tableau146[[#This Row],[Colonne33]]</f>
        <v>0</v>
      </c>
      <c r="F13" s="8">
        <f>Tableau147[[#This Row],[Colonne33]]</f>
        <v>0</v>
      </c>
      <c r="G13" s="8">
        <f>Tableau148[[#This Row],[Colonne33]]</f>
        <v>0</v>
      </c>
      <c r="H13" s="8">
        <f>Tableau149[[#This Row],[Colonne33]]</f>
        <v>0</v>
      </c>
      <c r="I13" s="8">
        <f>Tableau1410[[#This Row],[Colonne33]]</f>
        <v>0</v>
      </c>
      <c r="J13" s="8">
        <f>Tableau1411[[#This Row],[Colonne33]]</f>
        <v>0</v>
      </c>
      <c r="K13" s="8">
        <f>Tableau1412[[#This Row],[Colonne33]]</f>
        <v>0</v>
      </c>
      <c r="L13" s="8">
        <f>Tableau14513[[#This Row],[Colonne33]]</f>
        <v>0</v>
      </c>
      <c r="M13" s="8">
        <f>Tableau14614[[#This Row],[Colonne33]]</f>
        <v>0</v>
      </c>
      <c r="N13" s="29">
        <f>SUM(B13:M13)</f>
        <v>0</v>
      </c>
      <c r="O13" s="30" t="e">
        <f>Tableau1461415[[#This Row],[Colonne33]]/$N$23</f>
        <v>#DIV/0!</v>
      </c>
    </row>
    <row r="14" spans="1:41" ht="15" thickBot="1" x14ac:dyDescent="0.35">
      <c r="A14" s="2" t="s">
        <v>61</v>
      </c>
      <c r="B14" s="2">
        <f>Tableau1[[#This Row],[Colonne33]]</f>
        <v>0</v>
      </c>
      <c r="C14" s="8">
        <f>Tableau14[[#This Row],[Colonne33]]</f>
        <v>0</v>
      </c>
      <c r="D14" s="8">
        <f>Tableau145[[#This Row],[Colonne33]]</f>
        <v>0</v>
      </c>
      <c r="E14" s="8">
        <f>Tableau146[[#This Row],[Colonne33]]</f>
        <v>0</v>
      </c>
      <c r="F14" s="8">
        <f>Tableau147[[#This Row],[Colonne33]]</f>
        <v>0</v>
      </c>
      <c r="G14" s="8">
        <f>Tableau148[[#This Row],[Colonne33]]</f>
        <v>0</v>
      </c>
      <c r="H14" s="8">
        <f>Tableau149[[#This Row],[Colonne33]]</f>
        <v>0</v>
      </c>
      <c r="I14" s="8">
        <f>Tableau1410[[#This Row],[Colonne33]]</f>
        <v>0</v>
      </c>
      <c r="J14" s="8">
        <f>Tableau1411[[#This Row],[Colonne33]]</f>
        <v>0</v>
      </c>
      <c r="K14" s="8">
        <f>Tableau1412[[#This Row],[Colonne33]]</f>
        <v>0</v>
      </c>
      <c r="L14" s="8">
        <f>Tableau14513[[#This Row],[Colonne33]]</f>
        <v>0</v>
      </c>
      <c r="M14" s="8">
        <f>Tableau14614[[#This Row],[Colonne33]]</f>
        <v>0</v>
      </c>
      <c r="N14" s="29">
        <f t="shared" si="0"/>
        <v>0</v>
      </c>
      <c r="O14" s="30" t="e">
        <f>Tableau1461415[[#This Row],[Colonne33]]/$N$23</f>
        <v>#DIV/0!</v>
      </c>
    </row>
    <row r="15" spans="1:41" ht="15" thickBot="1" x14ac:dyDescent="0.35">
      <c r="A15" s="2"/>
      <c r="B15" s="2">
        <f>Tableau1[[#This Row],[Colonne33]]</f>
        <v>0</v>
      </c>
      <c r="C15" s="8">
        <f>Tableau14[[#This Row],[Colonne33]]</f>
        <v>0</v>
      </c>
      <c r="D15" s="8">
        <f>Tableau145[[#This Row],[Colonne33]]</f>
        <v>0</v>
      </c>
      <c r="E15" s="8">
        <f>Tableau146[[#This Row],[Colonne33]]</f>
        <v>0</v>
      </c>
      <c r="F15" s="8">
        <f>Tableau147[[#This Row],[Colonne33]]</f>
        <v>0</v>
      </c>
      <c r="G15" s="8">
        <f>Tableau148[[#This Row],[Colonne33]]</f>
        <v>0</v>
      </c>
      <c r="H15" s="8">
        <f>Tableau149[[#This Row],[Colonne33]]</f>
        <v>0</v>
      </c>
      <c r="I15" s="8">
        <f>Tableau1410[[#This Row],[Colonne33]]</f>
        <v>0</v>
      </c>
      <c r="J15" s="8">
        <f>Tableau1411[[#This Row],[Colonne33]]</f>
        <v>0</v>
      </c>
      <c r="K15" s="8">
        <f>Tableau1412[[#This Row],[Colonne33]]</f>
        <v>0</v>
      </c>
      <c r="L15" s="8">
        <f>Tableau14513[[#This Row],[Colonne33]]</f>
        <v>0</v>
      </c>
      <c r="M15" s="8">
        <f>Tableau14614[[#This Row],[Colonne33]]</f>
        <v>0</v>
      </c>
      <c r="N15" s="29">
        <f t="shared" si="0"/>
        <v>0</v>
      </c>
      <c r="O15" s="30" t="e">
        <f>Tableau1461415[[#This Row],[Colonne33]]/$N$23</f>
        <v>#DIV/0!</v>
      </c>
    </row>
    <row r="16" spans="1:41" ht="15" thickBot="1" x14ac:dyDescent="0.35">
      <c r="A16" s="2"/>
      <c r="B16" s="2">
        <f>Tableau1[[#This Row],[Colonne33]]</f>
        <v>0</v>
      </c>
      <c r="C16" s="8">
        <f>Tableau14[[#This Row],[Colonne33]]</f>
        <v>0</v>
      </c>
      <c r="D16" s="8">
        <f>Tableau145[[#This Row],[Colonne33]]</f>
        <v>0</v>
      </c>
      <c r="E16" s="8">
        <f>Tableau146[[#This Row],[Colonne33]]</f>
        <v>0</v>
      </c>
      <c r="F16" s="8">
        <f>Tableau147[[#This Row],[Colonne33]]</f>
        <v>0</v>
      </c>
      <c r="G16" s="8">
        <f>Tableau148[[#This Row],[Colonne33]]</f>
        <v>0</v>
      </c>
      <c r="H16" s="8">
        <f>Tableau149[[#This Row],[Colonne33]]</f>
        <v>0</v>
      </c>
      <c r="I16" s="8">
        <f>Tableau1410[[#This Row],[Colonne33]]</f>
        <v>0</v>
      </c>
      <c r="J16" s="8">
        <f>Tableau1411[[#This Row],[Colonne33]]</f>
        <v>0</v>
      </c>
      <c r="K16" s="8">
        <f>Tableau1412[[#This Row],[Colonne33]]</f>
        <v>0</v>
      </c>
      <c r="L16" s="8">
        <f>Tableau14513[[#This Row],[Colonne33]]</f>
        <v>0</v>
      </c>
      <c r="M16" s="8">
        <f>Tableau14614[[#This Row],[Colonne33]]</f>
        <v>0</v>
      </c>
      <c r="N16" s="29">
        <f t="shared" ref="N16" si="1">SUM(B16:M16)</f>
        <v>0</v>
      </c>
      <c r="O16" s="30" t="e">
        <f>Tableau1461415[[#This Row],[Colonne33]]/$N$23</f>
        <v>#DIV/0!</v>
      </c>
    </row>
    <row r="17" spans="1:26" ht="15" thickBot="1" x14ac:dyDescent="0.35">
      <c r="A17" s="2"/>
      <c r="B17" s="2">
        <f>Tableau1[[#This Row],[Colonne33]]</f>
        <v>0</v>
      </c>
      <c r="C17" s="8">
        <f>Tableau14[[#This Row],[Colonne33]]</f>
        <v>0</v>
      </c>
      <c r="D17" s="8">
        <f>Tableau145[[#This Row],[Colonne33]]</f>
        <v>0</v>
      </c>
      <c r="E17" s="8">
        <f>Tableau146[[#This Row],[Colonne33]]</f>
        <v>0</v>
      </c>
      <c r="F17" s="8">
        <f>Tableau147[[#This Row],[Colonne33]]</f>
        <v>0</v>
      </c>
      <c r="G17" s="8">
        <f>Tableau148[[#This Row],[Colonne33]]</f>
        <v>0</v>
      </c>
      <c r="H17" s="8">
        <f>Tableau149[[#This Row],[Colonne33]]</f>
        <v>0</v>
      </c>
      <c r="I17" s="8">
        <f>Tableau1410[[#This Row],[Colonne33]]</f>
        <v>0</v>
      </c>
      <c r="J17" s="8">
        <f>Tableau1411[[#This Row],[Colonne33]]</f>
        <v>0</v>
      </c>
      <c r="K17" s="8">
        <f>Tableau1412[[#This Row],[Colonne33]]</f>
        <v>0</v>
      </c>
      <c r="L17" s="8">
        <f>Tableau14513[[#This Row],[Colonne33]]</f>
        <v>0</v>
      </c>
      <c r="M17" s="8">
        <f>Tableau14614[[#This Row],[Colonne33]]</f>
        <v>0</v>
      </c>
      <c r="N17" s="29">
        <f t="shared" si="0"/>
        <v>0</v>
      </c>
      <c r="O17" s="30" t="e">
        <f>Tableau1461415[[#This Row],[Colonne33]]/$N$23</f>
        <v>#DIV/0!</v>
      </c>
    </row>
    <row r="18" spans="1:26" ht="15" thickBot="1" x14ac:dyDescent="0.35">
      <c r="A18" s="2"/>
      <c r="B18" s="2">
        <f>Tableau1[[#This Row],[Colonne33]]</f>
        <v>0</v>
      </c>
      <c r="C18" s="8">
        <f>Tableau14[[#This Row],[Colonne33]]</f>
        <v>0</v>
      </c>
      <c r="D18" s="8">
        <f>Tableau145[[#This Row],[Colonne33]]</f>
        <v>0</v>
      </c>
      <c r="E18" s="8">
        <f>Tableau146[[#This Row],[Colonne33]]</f>
        <v>0</v>
      </c>
      <c r="F18" s="8">
        <f>Tableau147[[#This Row],[Colonne33]]</f>
        <v>0</v>
      </c>
      <c r="G18" s="8">
        <f>Tableau148[[#This Row],[Colonne33]]</f>
        <v>0</v>
      </c>
      <c r="H18" s="8">
        <f>Tableau149[[#This Row],[Colonne33]]</f>
        <v>0</v>
      </c>
      <c r="I18" s="8">
        <f>Tableau1410[[#This Row],[Colonne33]]</f>
        <v>0</v>
      </c>
      <c r="J18" s="8">
        <f>Tableau1411[[#This Row],[Colonne33]]</f>
        <v>0</v>
      </c>
      <c r="K18" s="8">
        <f>Tableau1412[[#This Row],[Colonne33]]</f>
        <v>0</v>
      </c>
      <c r="L18" s="8">
        <f>Tableau14513[[#This Row],[Colonne33]]</f>
        <v>0</v>
      </c>
      <c r="M18" s="8">
        <f>Tableau14614[[#This Row],[Colonne33]]</f>
        <v>0</v>
      </c>
      <c r="N18" s="29">
        <f t="shared" si="0"/>
        <v>0</v>
      </c>
      <c r="O18" s="30" t="e">
        <f>Tableau1461415[[#This Row],[Colonne33]]/$N$23</f>
        <v>#DIV/0!</v>
      </c>
    </row>
    <row r="19" spans="1:26" ht="15" thickBot="1" x14ac:dyDescent="0.35">
      <c r="A19" s="2"/>
      <c r="B19" s="2">
        <f>Tableau1[[#This Row],[Colonne33]]</f>
        <v>0</v>
      </c>
      <c r="C19" s="8">
        <f>Tableau14[[#This Row],[Colonne33]]</f>
        <v>0</v>
      </c>
      <c r="D19" s="8">
        <f>Tableau145[[#This Row],[Colonne33]]</f>
        <v>0</v>
      </c>
      <c r="E19" s="8">
        <f>Tableau146[[#This Row],[Colonne33]]</f>
        <v>0</v>
      </c>
      <c r="F19" s="8">
        <f>Tableau147[[#This Row],[Colonne33]]</f>
        <v>0</v>
      </c>
      <c r="G19" s="8">
        <f>Tableau148[[#This Row],[Colonne33]]</f>
        <v>0</v>
      </c>
      <c r="H19" s="8">
        <f>Tableau149[[#This Row],[Colonne33]]</f>
        <v>0</v>
      </c>
      <c r="I19" s="8">
        <f>Tableau1410[[#This Row],[Colonne33]]</f>
        <v>0</v>
      </c>
      <c r="J19" s="8">
        <f>Tableau1411[[#This Row],[Colonne33]]</f>
        <v>0</v>
      </c>
      <c r="K19" s="8">
        <f>Tableau1412[[#This Row],[Colonne33]]</f>
        <v>0</v>
      </c>
      <c r="L19" s="8">
        <f>Tableau14513[[#This Row],[Colonne33]]</f>
        <v>0</v>
      </c>
      <c r="M19" s="8">
        <f>Tableau14614[[#This Row],[Colonne33]]</f>
        <v>0</v>
      </c>
      <c r="N19" s="29">
        <f t="shared" si="0"/>
        <v>0</v>
      </c>
      <c r="O19" s="30" t="e">
        <f>Tableau1461415[[#This Row],[Colonne33]]/$N$23</f>
        <v>#DIV/0!</v>
      </c>
    </row>
    <row r="20" spans="1:26" ht="15" thickBot="1" x14ac:dyDescent="0.35">
      <c r="A20" s="2"/>
      <c r="B20" s="2">
        <f>Tableau1[[#This Row],[Colonne33]]</f>
        <v>0</v>
      </c>
      <c r="C20" s="8">
        <f>Tableau14[[#This Row],[Colonne33]]</f>
        <v>0</v>
      </c>
      <c r="D20" s="8">
        <f>Tableau145[[#This Row],[Colonne33]]</f>
        <v>0</v>
      </c>
      <c r="E20" s="8">
        <f>Tableau146[[#This Row],[Colonne33]]</f>
        <v>0</v>
      </c>
      <c r="F20" s="8">
        <f>Tableau147[[#This Row],[Colonne33]]</f>
        <v>0</v>
      </c>
      <c r="G20" s="8">
        <f>Tableau148[[#This Row],[Colonne33]]</f>
        <v>0</v>
      </c>
      <c r="H20" s="8">
        <f>Tableau149[[#This Row],[Colonne33]]</f>
        <v>0</v>
      </c>
      <c r="I20" s="8">
        <f>Tableau1410[[#This Row],[Colonne33]]</f>
        <v>0</v>
      </c>
      <c r="J20" s="8">
        <f>Tableau1411[[#This Row],[Colonne33]]</f>
        <v>0</v>
      </c>
      <c r="K20" s="8">
        <f>Tableau1412[[#This Row],[Colonne33]]</f>
        <v>0</v>
      </c>
      <c r="L20" s="8">
        <f>Tableau14513[[#This Row],[Colonne33]]</f>
        <v>0</v>
      </c>
      <c r="M20" s="8">
        <f>Tableau14614[[#This Row],[Colonne33]]</f>
        <v>0</v>
      </c>
      <c r="N20" s="29">
        <f t="shared" si="0"/>
        <v>0</v>
      </c>
      <c r="O20" s="30" t="e">
        <f>Tableau1461415[[#This Row],[Colonne33]]/$N$23</f>
        <v>#DIV/0!</v>
      </c>
    </row>
    <row r="21" spans="1:26" ht="15" thickBot="1" x14ac:dyDescent="0.35">
      <c r="A21" s="2"/>
      <c r="B21" s="2">
        <f>Tableau1[[#This Row],[Colonne33]]</f>
        <v>0</v>
      </c>
      <c r="C21" s="8">
        <f>Tableau14[[#This Row],[Colonne33]]</f>
        <v>0</v>
      </c>
      <c r="D21" s="8">
        <f>Tableau145[[#This Row],[Colonne33]]</f>
        <v>0</v>
      </c>
      <c r="E21" s="8">
        <f>Tableau146[[#This Row],[Colonne33]]</f>
        <v>0</v>
      </c>
      <c r="F21" s="8">
        <f>Tableau147[[#This Row],[Colonne33]]</f>
        <v>0</v>
      </c>
      <c r="G21" s="8">
        <f>Tableau148[[#This Row],[Colonne33]]</f>
        <v>0</v>
      </c>
      <c r="H21" s="8">
        <f>Tableau149[[#This Row],[Colonne33]]</f>
        <v>0</v>
      </c>
      <c r="I21" s="8">
        <f>Tableau1410[[#This Row],[Colonne33]]</f>
        <v>0</v>
      </c>
      <c r="J21" s="8">
        <f>Tableau1411[[#This Row],[Colonne33]]</f>
        <v>0</v>
      </c>
      <c r="K21" s="8">
        <f>Tableau1412[[#This Row],[Colonne33]]</f>
        <v>0</v>
      </c>
      <c r="L21" s="8">
        <f>Tableau14513[[#This Row],[Colonne33]]</f>
        <v>0</v>
      </c>
      <c r="M21" s="8">
        <f>Tableau14614[[#This Row],[Colonne33]]</f>
        <v>0</v>
      </c>
      <c r="N21" s="29">
        <f t="shared" si="0"/>
        <v>0</v>
      </c>
      <c r="O21" s="30" t="e">
        <f>Tableau1461415[[#This Row],[Colonne33]]/$N$23</f>
        <v>#DIV/0!</v>
      </c>
    </row>
    <row r="22" spans="1:26" ht="15" thickBot="1" x14ac:dyDescent="0.35">
      <c r="A22" s="7" t="s">
        <v>22</v>
      </c>
      <c r="B22" s="2">
        <f>Tableau1[[#This Row],[Colonne33]]</f>
        <v>0</v>
      </c>
      <c r="C22" s="8">
        <f>Tableau14[[#This Row],[Colonne33]]</f>
        <v>0</v>
      </c>
      <c r="D22" s="8">
        <f>Tableau145[[#This Row],[Colonne33]]</f>
        <v>0</v>
      </c>
      <c r="E22" s="8">
        <f>Tableau146[[#This Row],[Colonne33]]</f>
        <v>0</v>
      </c>
      <c r="F22" s="8">
        <f>Tableau147[[#This Row],[Colonne33]]</f>
        <v>0</v>
      </c>
      <c r="G22" s="8">
        <f>Tableau148[[#This Row],[Colonne33]]</f>
        <v>0</v>
      </c>
      <c r="H22" s="8">
        <f>Tableau149[[#This Row],[Colonne33]]</f>
        <v>0</v>
      </c>
      <c r="I22" s="8">
        <f>Tableau1410[[#This Row],[Colonne33]]</f>
        <v>0</v>
      </c>
      <c r="J22" s="8">
        <f>Tableau1411[[#This Row],[Colonne33]]</f>
        <v>0</v>
      </c>
      <c r="K22" s="8">
        <f>Tableau1412[[#This Row],[Colonne33]]</f>
        <v>0</v>
      </c>
      <c r="L22" s="8">
        <f>Tableau14513[[#This Row],[Colonne33]]</f>
        <v>0</v>
      </c>
      <c r="M22" s="8">
        <f>Tableau14614[[#This Row],[Colonne33]]</f>
        <v>0</v>
      </c>
      <c r="N22" s="29">
        <f t="shared" si="0"/>
        <v>0</v>
      </c>
      <c r="O22" s="30" t="e">
        <f>Tableau1461415[[#This Row],[Colonne33]]/$N$23</f>
        <v>#DIV/0!</v>
      </c>
    </row>
    <row r="23" spans="1:26" x14ac:dyDescent="0.3">
      <c r="A23" s="7" t="s">
        <v>36</v>
      </c>
      <c r="B23" s="7">
        <f t="shared" ref="B23:M23" si="2">SUM(B10:B22)</f>
        <v>0</v>
      </c>
      <c r="C23" s="7">
        <f t="shared" si="2"/>
        <v>0</v>
      </c>
      <c r="D23" s="7">
        <f t="shared" si="2"/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>SUM(H10:H22)</f>
        <v>0</v>
      </c>
      <c r="I23" s="7">
        <f t="shared" si="2"/>
        <v>0</v>
      </c>
      <c r="J23" s="7">
        <f t="shared" si="2"/>
        <v>0</v>
      </c>
      <c r="K23" s="7">
        <f t="shared" si="2"/>
        <v>0</v>
      </c>
      <c r="L23" s="7">
        <f t="shared" si="2"/>
        <v>0</v>
      </c>
      <c r="M23" s="7">
        <f t="shared" si="2"/>
        <v>0</v>
      </c>
      <c r="N23" s="28">
        <f>SUM(N10:N22)</f>
        <v>0</v>
      </c>
      <c r="O23" s="31" t="e">
        <f>SUM(O10:O22)</f>
        <v>#DIV/0!</v>
      </c>
    </row>
    <row r="25" spans="1:26" ht="13.2" customHeight="1" x14ac:dyDescent="0.3">
      <c r="A25" s="25" t="s">
        <v>12</v>
      </c>
      <c r="B25" s="26"/>
      <c r="C25" s="27"/>
      <c r="E25" s="45" t="s">
        <v>29</v>
      </c>
      <c r="F25" s="46"/>
      <c r="G25" s="46"/>
      <c r="H25" s="46"/>
      <c r="I25" s="47"/>
      <c r="K25" t="s">
        <v>30</v>
      </c>
      <c r="N25" t="s">
        <v>31</v>
      </c>
    </row>
    <row r="26" spans="1:26" ht="13.2" customHeight="1" x14ac:dyDescent="0.3">
      <c r="A26" s="3" t="s">
        <v>14</v>
      </c>
      <c r="B26" s="24" t="s">
        <v>13</v>
      </c>
      <c r="C26" s="4">
        <f>SUM(Janvier!I26,Février!I26,Mars!I26,Avril!I25,Mai!I26,Juin!I26,Juillet!I26,Aout!I26,Septembre!I26,Octobre!I26,Novembre!I26,Décembre!I26)</f>
        <v>0</v>
      </c>
      <c r="E26" s="55" t="s">
        <v>21</v>
      </c>
      <c r="F26" s="56"/>
      <c r="G26" s="57"/>
      <c r="H26" s="48">
        <f>N23</f>
        <v>0</v>
      </c>
      <c r="I26" s="49"/>
    </row>
    <row r="27" spans="1:26" ht="13.2" customHeight="1" x14ac:dyDescent="0.3">
      <c r="A27" s="5" t="s">
        <v>16</v>
      </c>
      <c r="B27" s="24" t="s">
        <v>15</v>
      </c>
      <c r="C27" s="4">
        <f>SUM(Janvier!I27,Février!I27,Mars!I27,Avril!I26,Mai!I27,Juin!I27,Juillet!I27,Aout!I27,Septembre!I27,Octobre!I27,Novembre!I27,Décembre!I27)</f>
        <v>3</v>
      </c>
      <c r="E27" s="55" t="s">
        <v>22</v>
      </c>
      <c r="F27" s="56"/>
      <c r="G27" s="57"/>
      <c r="H27" s="48">
        <f>SUM(Janvier!AF27,Février!AF27,Mars!AF27,Avril!AF26,Mai!AF27,Juin!AF27,Juillet!AF27,Aout!AF27,Septembre!AF27,Octobre!AF27,Novembre!AF27,Décembre!AF27)</f>
        <v>756</v>
      </c>
      <c r="I27" s="49"/>
    </row>
    <row r="28" spans="1:26" ht="13.2" customHeight="1" x14ac:dyDescent="0.3">
      <c r="A28" s="3" t="s">
        <v>18</v>
      </c>
      <c r="B28" s="24" t="s">
        <v>17</v>
      </c>
      <c r="C28" s="4">
        <f>SUM(Janvier!I28,Février!I28,Mars!I28,Avril!I27,Mai!I28,Juin!I28,Juillet!I28,Aout!I28,Septembre!I28,Octobre!I28,Novembre!I28,Décembre!I28)</f>
        <v>0</v>
      </c>
      <c r="E28" s="50" t="s">
        <v>23</v>
      </c>
      <c r="F28" s="51"/>
      <c r="G28" s="52"/>
      <c r="H28" s="53">
        <f>H26-H27</f>
        <v>-756</v>
      </c>
      <c r="I28" s="54"/>
    </row>
    <row r="29" spans="1:26" x14ac:dyDescent="0.3">
      <c r="A29" s="14" t="s">
        <v>20</v>
      </c>
      <c r="B29" s="22" t="s">
        <v>19</v>
      </c>
      <c r="C29" s="15">
        <f>COUNTIF(B9:M9,"AA")</f>
        <v>0</v>
      </c>
      <c r="E29" s="50" t="s">
        <v>47</v>
      </c>
      <c r="F29" s="51"/>
      <c r="G29" s="52"/>
      <c r="H29" s="53">
        <f>SUM(Janvier!AG23+Février!AG23+Mars!AG23+Avril!AG23+Mai!AG23+Juin!AG23+Juillet!AG23+Aout!AG23+Septembre!AG23+Octobre!AG23+Novembre!AG23+Décembre!AG23)</f>
        <v>0</v>
      </c>
      <c r="I29" s="54"/>
      <c r="S29" s="12"/>
      <c r="T29" s="12"/>
      <c r="U29" s="12"/>
      <c r="V29" s="12"/>
      <c r="W29" s="12"/>
      <c r="X29" s="12"/>
      <c r="Y29" s="13"/>
      <c r="Z29" s="13"/>
    </row>
    <row r="30" spans="1:26" ht="13.2" customHeight="1" x14ac:dyDescent="0.3">
      <c r="A30" s="3" t="s">
        <v>22</v>
      </c>
      <c r="B30" s="23"/>
      <c r="C30" s="4">
        <f>SUM(C26:C29)</f>
        <v>3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3"/>
      <c r="Z30" s="13"/>
    </row>
    <row r="31" spans="1:26" ht="13.2" customHeight="1" x14ac:dyDescent="0.3"/>
  </sheetData>
  <mergeCells count="12">
    <mergeCell ref="E29:G29"/>
    <mergeCell ref="H29:I29"/>
    <mergeCell ref="E26:G26"/>
    <mergeCell ref="E27:G27"/>
    <mergeCell ref="E28:G28"/>
    <mergeCell ref="H27:I27"/>
    <mergeCell ref="H28:I28"/>
    <mergeCell ref="B4:H4"/>
    <mergeCell ref="B5:H5"/>
    <mergeCell ref="B6:H6"/>
    <mergeCell ref="E25:I25"/>
    <mergeCell ref="H26:I26"/>
  </mergeCells>
  <conditionalFormatting sqref="B8:M23">
    <cfRule type="expression" dxfId="0" priority="2">
      <formula>WEEKDAY(B$8,2)&gt;5</formula>
    </cfRule>
  </conditionalFormatting>
  <pageMargins left="0.7" right="0.7" top="0.75" bottom="0.75" header="0.3" footer="0.3"/>
  <pageSetup paperSize="9" scale="4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175260</xdr:rowOff>
                  </from>
                  <to>
                    <xdr:col>0</xdr:col>
                    <xdr:colOff>1280160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Drop Down 2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0</xdr:rowOff>
                  </from>
                  <to>
                    <xdr:col>0</xdr:col>
                    <xdr:colOff>1280160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Introduction</vt:lpstr>
      <vt:lpstr>Janvier</vt:lpstr>
      <vt:lpstr>Février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Décembre</vt:lpstr>
      <vt:lpstr>Année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Coordination MNE</dc:creator>
  <cp:lastModifiedBy>Coordination MNE</cp:lastModifiedBy>
  <cp:lastPrinted>2025-03-27T08:34:00Z</cp:lastPrinted>
  <dcterms:created xsi:type="dcterms:W3CDTF">2015-06-05T18:17:20Z</dcterms:created>
  <dcterms:modified xsi:type="dcterms:W3CDTF">2026-09-11T13:11:25Z</dcterms:modified>
</cp:coreProperties>
</file>